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I\090017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8" i="1" s="1"/>
  <c r="U10" i="1"/>
  <c r="U28" i="1" s="1"/>
  <c r="S10" i="1"/>
  <c r="S28" i="1" s="1"/>
  <c r="Q10" i="1"/>
  <c r="Q28" i="1" s="1"/>
  <c r="P10" i="1"/>
  <c r="N10" i="1"/>
  <c r="J10" i="1"/>
  <c r="I10" i="1"/>
  <c r="H10" i="1"/>
  <c r="G10" i="1"/>
  <c r="F10" i="1"/>
  <c r="E10" i="1"/>
  <c r="D10" i="1"/>
  <c r="C10" i="1"/>
  <c r="B10" i="1"/>
  <c r="A10" i="1"/>
  <c r="R17" i="1" l="1"/>
  <c r="R20" i="1"/>
  <c r="R23" i="1"/>
  <c r="R14" i="1"/>
  <c r="X14" i="1" s="1"/>
  <c r="R26" i="1"/>
  <c r="R11" i="1"/>
  <c r="R10" i="1"/>
  <c r="R13" i="1"/>
  <c r="X13" i="1" s="1"/>
  <c r="R16" i="1"/>
  <c r="X16" i="1" s="1"/>
  <c r="R22" i="1"/>
  <c r="T22" i="1" s="1"/>
  <c r="R25" i="1"/>
  <c r="X25" i="1" s="1"/>
  <c r="R19" i="1"/>
  <c r="V19" i="1" s="1"/>
  <c r="P28" i="1"/>
  <c r="T27" i="1"/>
  <c r="X27" i="1"/>
  <c r="V27" i="1"/>
  <c r="T15" i="1"/>
  <c r="X15" i="1"/>
  <c r="V15" i="1"/>
  <c r="V25" i="1"/>
  <c r="T25" i="1"/>
  <c r="V22" i="1"/>
  <c r="T12" i="1"/>
  <c r="X12" i="1"/>
  <c r="V12" i="1"/>
  <c r="T21" i="1"/>
  <c r="X21" i="1"/>
  <c r="V21" i="1"/>
  <c r="X10" i="1"/>
  <c r="V10" i="1"/>
  <c r="T10" i="1"/>
  <c r="X19" i="1"/>
  <c r="X17" i="1"/>
  <c r="V17" i="1"/>
  <c r="T17" i="1"/>
  <c r="X20" i="1"/>
  <c r="V20" i="1"/>
  <c r="T20" i="1"/>
  <c r="X23" i="1"/>
  <c r="V23" i="1"/>
  <c r="T23" i="1"/>
  <c r="T24" i="1"/>
  <c r="X24" i="1"/>
  <c r="V24" i="1"/>
  <c r="V13" i="1"/>
  <c r="T13" i="1"/>
  <c r="V11" i="1"/>
  <c r="X11" i="1"/>
  <c r="T11" i="1"/>
  <c r="X26" i="1"/>
  <c r="V26" i="1"/>
  <c r="T26" i="1"/>
  <c r="T18" i="1"/>
  <c r="X18" i="1"/>
  <c r="V18" i="1"/>
  <c r="V16" i="1"/>
  <c r="R28" i="1" l="1"/>
  <c r="X22" i="1"/>
  <c r="T14" i="1"/>
  <c r="V14" i="1"/>
  <c r="T16" i="1"/>
  <c r="T19" i="1"/>
  <c r="V28" i="1"/>
  <c r="X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<sst xmlns="http://schemas.openxmlformats.org/spreadsheetml/2006/main" count="55" uniqueCount="51">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</sst>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2391129</v>
          </cell>
          <cell r="O10">
            <v>0</v>
          </cell>
          <cell r="P10">
            <v>2375450.5299999998</v>
          </cell>
          <cell r="Q10">
            <v>2368493.66</v>
          </cell>
          <cell r="R10">
            <v>2163076.73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20077100</v>
          </cell>
          <cell r="O11">
            <v>0</v>
          </cell>
          <cell r="P11">
            <v>3921111.54</v>
          </cell>
          <cell r="Q11">
            <v>13135.2</v>
          </cell>
          <cell r="R11">
            <v>13135.2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191487237.69999999</v>
          </cell>
          <cell r="O12">
            <v>0</v>
          </cell>
          <cell r="P12">
            <v>144988340.41</v>
          </cell>
          <cell r="Q12">
            <v>41422110.240000002</v>
          </cell>
          <cell r="R12">
            <v>36140445.259999998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6898540</v>
          </cell>
          <cell r="O13">
            <v>0</v>
          </cell>
          <cell r="P13">
            <v>6683617.6699999999</v>
          </cell>
          <cell r="Q13">
            <v>6260963.0999999996</v>
          </cell>
          <cell r="R13">
            <v>5618486.79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616408597.25</v>
          </cell>
          <cell r="O14">
            <v>0</v>
          </cell>
          <cell r="P14">
            <v>616408597.25</v>
          </cell>
          <cell r="Q14">
            <v>616165396.5</v>
          </cell>
          <cell r="R14">
            <v>588832229.25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214000</v>
          </cell>
          <cell r="O15">
            <v>0</v>
          </cell>
          <cell r="P15">
            <v>154000</v>
          </cell>
          <cell r="Q15">
            <v>42014.69</v>
          </cell>
          <cell r="R15">
            <v>42014.69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8303997</v>
          </cell>
          <cell r="O16">
            <v>0</v>
          </cell>
          <cell r="P16">
            <v>3690456.39</v>
          </cell>
          <cell r="Q16">
            <v>398146.11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94815101</v>
          </cell>
          <cell r="O17">
            <v>0</v>
          </cell>
          <cell r="P17">
            <v>92680737.790000007</v>
          </cell>
          <cell r="Q17">
            <v>35123589.630000003</v>
          </cell>
          <cell r="R17">
            <v>27476817.34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83185321.709999993</v>
          </cell>
          <cell r="O18">
            <v>0</v>
          </cell>
          <cell r="P18">
            <v>82902385.640000001</v>
          </cell>
          <cell r="Q18">
            <v>42024287.039999999</v>
          </cell>
          <cell r="R18">
            <v>42024287.039999999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99141505.620000005</v>
          </cell>
          <cell r="O19">
            <v>0</v>
          </cell>
          <cell r="P19">
            <v>99141505.620000005</v>
          </cell>
          <cell r="Q19">
            <v>99141505.620000005</v>
          </cell>
          <cell r="R19">
            <v>99141505.620000005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148757455.66999999</v>
          </cell>
          <cell r="O20">
            <v>0</v>
          </cell>
          <cell r="P20">
            <v>148757455.66999999</v>
          </cell>
          <cell r="Q20">
            <v>148619119.46000001</v>
          </cell>
          <cell r="R20">
            <v>141328810.71000001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1063320.6200000001</v>
          </cell>
          <cell r="O21">
            <v>0</v>
          </cell>
          <cell r="P21">
            <v>1063320.6200000001</v>
          </cell>
          <cell r="Q21">
            <v>1063320.6200000001</v>
          </cell>
          <cell r="R21">
            <v>1063320.6200000001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061</v>
          </cell>
          <cell r="E22" t="str">
            <v>0033</v>
          </cell>
          <cell r="F22" t="str">
            <v>PROGRAMA DE GESTAO E MANUTENCAO DO PODER JUDICIARIO</v>
          </cell>
          <cell r="G22" t="str">
            <v>4257</v>
          </cell>
          <cell r="H22" t="str">
            <v>JULGAMENTO DE CAUSAS NA JUSTICA FEDERAL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6750</v>
          </cell>
          <cell r="O22">
            <v>0</v>
          </cell>
          <cell r="P22">
            <v>6750</v>
          </cell>
          <cell r="Q22">
            <v>1950</v>
          </cell>
          <cell r="R22">
            <v>1950</v>
          </cell>
        </row>
        <row r="23">
          <cell r="A23" t="str">
            <v>12107</v>
          </cell>
          <cell r="B23" t="str">
            <v>TRIBUNAL REGIONAL FEDERAL DA 6A.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1593.7</v>
          </cell>
          <cell r="O23">
            <v>0</v>
          </cell>
          <cell r="P23">
            <v>1593.7</v>
          </cell>
          <cell r="Q23">
            <v>1593.7</v>
          </cell>
          <cell r="R23">
            <v>1155.43</v>
          </cell>
        </row>
        <row r="24">
          <cell r="A24" t="str">
            <v>17101</v>
          </cell>
          <cell r="B24" t="str">
            <v>CONSELHO NACIONAL DE JUSTICA</v>
          </cell>
          <cell r="C24" t="str">
            <v>02</v>
          </cell>
          <cell r="D24" t="str">
            <v>032</v>
          </cell>
          <cell r="E24" t="str">
            <v>0033</v>
          </cell>
          <cell r="F24" t="str">
            <v>PROGRAMA DE GESTAO E MANUTENCAO DO PODER JUDICIARIO</v>
          </cell>
          <cell r="G24" t="str">
            <v>21BH</v>
          </cell>
          <cell r="H24" t="str">
            <v>CONTROLE DA ATUACAO ADMINISTRATIVA E FINANCEIRA DO PODER JUD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1094.8</v>
          </cell>
          <cell r="O24">
            <v>0</v>
          </cell>
          <cell r="P24">
            <v>1094.8</v>
          </cell>
          <cell r="Q24">
            <v>1094.8</v>
          </cell>
          <cell r="R24">
            <v>1094.8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1049</v>
          </cell>
          <cell r="K25" t="str">
            <v>REC.PROP.UO PARA APLIC. EM SEGURIDADE SOCIAL</v>
          </cell>
          <cell r="L25" t="str">
            <v>3</v>
          </cell>
          <cell r="M25">
            <v>22879865</v>
          </cell>
          <cell r="O25">
            <v>0</v>
          </cell>
          <cell r="P25">
            <v>22856958.68</v>
          </cell>
          <cell r="Q25">
            <v>22846319.030000001</v>
          </cell>
          <cell r="R25">
            <v>20802893.23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N26">
            <v>50829.81</v>
          </cell>
          <cell r="O26">
            <v>0</v>
          </cell>
          <cell r="P26">
            <v>50619.65</v>
          </cell>
          <cell r="Q26">
            <v>15601.88</v>
          </cell>
          <cell r="R26">
            <v>15401.34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4105</v>
          </cell>
          <cell r="F27" t="str">
            <v>DEFESA DA DEMOCRACIA E SEGURANCA JURIDICA PARA INOVACAOEM PO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N27">
            <v>82996.67</v>
          </cell>
          <cell r="O27">
            <v>0</v>
          </cell>
          <cell r="P27">
            <v>82996.67</v>
          </cell>
          <cell r="Q27">
            <v>74423.03</v>
          </cell>
          <cell r="R27">
            <v>72949.919999999998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45778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+'[1]Access-Mai'!A10</f>
        <v>12101</v>
      </c>
      <c r="B10" s="43" t="str">
        <f>+'[1]Access-Mai'!B10</f>
        <v>JUSTICA FEDERAL DE PRIMEIRO GRAU</v>
      </c>
      <c r="C10" s="44" t="str">
        <f>CONCATENATE('[1]Access-Mai'!C10,".",'[1]Access-Mai'!D10)</f>
        <v>02.061</v>
      </c>
      <c r="D10" s="44" t="str">
        <f>CONCATENATE('[1]Access-Mai'!E10,".",'[1]Access-Mai'!G10)</f>
        <v>0033.4224</v>
      </c>
      <c r="E10" s="43" t="str">
        <f>+'[1]Access-Mai'!F10</f>
        <v>PROGRAMA DE GESTAO E MANUTENCAO DO PODER JUDICIARIO</v>
      </c>
      <c r="F10" s="45" t="str">
        <f>+'[1]Access-Mai'!H10</f>
        <v>ASSISTENCIA JURIDICA A PESSOAS CARENTES</v>
      </c>
      <c r="G10" s="42" t="str">
        <f>IF('[1]Access-Mai'!I10="1","F","S")</f>
        <v>F</v>
      </c>
      <c r="H10" s="42" t="str">
        <f>+'[1]Access-Mai'!J10</f>
        <v>1000</v>
      </c>
      <c r="I10" s="46" t="str">
        <f>+'[1]Access-Mai'!K10</f>
        <v>RECURSOS LIVRES DA UNIAO</v>
      </c>
      <c r="J10" s="42" t="str">
        <f>+'[1]Access-Mai'!L10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'[1]Access-Mai'!M10</f>
        <v>2391129</v>
      </c>
      <c r="Q10" s="50">
        <f>'[1]Access-Mai'!N10-'[1]Access-Mai'!O10</f>
        <v>0</v>
      </c>
      <c r="R10" s="50">
        <f>N10-O10+P10+Q10</f>
        <v>2391129</v>
      </c>
      <c r="S10" s="50">
        <f>'[1]Access-Mai'!P10</f>
        <v>2375450.5299999998</v>
      </c>
      <c r="T10" s="51">
        <f>IF(R10&gt;0,S10/R10,0)</f>
        <v>0.99344306810715766</v>
      </c>
      <c r="U10" s="50">
        <f>'[1]Access-Mai'!Q10</f>
        <v>2368493.66</v>
      </c>
      <c r="V10" s="51">
        <f>IF(R10&gt;0,U10/R10,0)</f>
        <v>0.99053361821967789</v>
      </c>
      <c r="W10" s="50">
        <f>'[1]Access-Mai'!R10</f>
        <v>2163076.73</v>
      </c>
      <c r="X10" s="51">
        <f>IF(R10&gt;0,W10/R10,0)</f>
        <v>0.90462569355312905</v>
      </c>
    </row>
    <row r="11" spans="1:24" s="11" customFormat="1" ht="28.5" customHeight="1" x14ac:dyDescent="0.2">
      <c r="A11" s="52" t="str">
        <f>+'[1]Access-Mai'!A11</f>
        <v>12101</v>
      </c>
      <c r="B11" s="53" t="str">
        <f>+'[1]Access-Mai'!B11</f>
        <v>JUSTICA FEDERAL DE PRIMEIRO GRAU</v>
      </c>
      <c r="C11" s="52" t="str">
        <f>CONCATENATE('[1]Access-Mai'!C11,".",'[1]Access-Mai'!D11)</f>
        <v>02.061</v>
      </c>
      <c r="D11" s="52" t="str">
        <f>CONCATENATE('[1]Access-Mai'!E11,".",'[1]Access-Mai'!G11)</f>
        <v>0033.4257</v>
      </c>
      <c r="E11" s="53" t="str">
        <f>+'[1]Access-Mai'!F11</f>
        <v>PROGRAMA DE GESTAO E MANUTENCAO DO PODER JUDICIARIO</v>
      </c>
      <c r="F11" s="54" t="str">
        <f>+'[1]Access-Mai'!H11</f>
        <v>JULGAMENTO DE CAUSAS NA JUSTICA FEDERAL</v>
      </c>
      <c r="G11" s="52" t="str">
        <f>IF('[1]Access-Mai'!I11="1","F","S")</f>
        <v>F</v>
      </c>
      <c r="H11" s="52" t="str">
        <f>+'[1]Access-Mai'!J11</f>
        <v>1000</v>
      </c>
      <c r="I11" s="53" t="str">
        <f>+'[1]Access-Mai'!K11</f>
        <v>RECURSOS LIVRES DA UNIAO</v>
      </c>
      <c r="J11" s="52" t="str">
        <f>+'[1]Access-Mai'!L11</f>
        <v>4</v>
      </c>
      <c r="K11" s="55"/>
      <c r="L11" s="55"/>
      <c r="M11" s="55"/>
      <c r="N11" s="56">
        <f t="shared" ref="N11:N27" si="0">K11+L11-M11</f>
        <v>0</v>
      </c>
      <c r="O11" s="55">
        <v>0</v>
      </c>
      <c r="P11" s="57">
        <f>'[1]Access-Mai'!M11</f>
        <v>20077100</v>
      </c>
      <c r="Q11" s="57">
        <f>'[1]Access-Mai'!N11-'[1]Access-Mai'!O11</f>
        <v>0</v>
      </c>
      <c r="R11" s="57">
        <f t="shared" ref="R11:R27" si="1">N11-O11+P11+Q11</f>
        <v>20077100</v>
      </c>
      <c r="S11" s="57">
        <f>'[1]Access-Mai'!P11</f>
        <v>3921111.54</v>
      </c>
      <c r="T11" s="58">
        <f t="shared" ref="T11:T28" si="2">IF(R11&gt;0,S11/R11,0)</f>
        <v>0.19530268514875157</v>
      </c>
      <c r="U11" s="57">
        <f>'[1]Access-Mai'!Q11</f>
        <v>13135.2</v>
      </c>
      <c r="V11" s="58">
        <f t="shared" ref="V11:V28" si="3">IF(R11&gt;0,U11/R11,0)</f>
        <v>6.5423791284597882E-4</v>
      </c>
      <c r="W11" s="57">
        <f>'[1]Access-Mai'!R11</f>
        <v>13135.2</v>
      </c>
      <c r="X11" s="58">
        <f t="shared" ref="X11:X28" si="4">IF(R11&gt;0,W11/R11,0)</f>
        <v>6.5423791284597882E-4</v>
      </c>
    </row>
    <row r="12" spans="1:24" s="11" customFormat="1" ht="28.5" customHeight="1" x14ac:dyDescent="0.2">
      <c r="A12" s="52" t="str">
        <f>+'[1]Access-Mai'!A12</f>
        <v>12101</v>
      </c>
      <c r="B12" s="53" t="str">
        <f>+'[1]Access-Mai'!B12</f>
        <v>JUSTICA FEDERAL DE PRIMEIRO GRAU</v>
      </c>
      <c r="C12" s="52" t="str">
        <f>CONCATENATE('[1]Access-Mai'!C12,".",'[1]Access-Mai'!D12)</f>
        <v>02.061</v>
      </c>
      <c r="D12" s="52" t="str">
        <f>CONCATENATE('[1]Access-Mai'!E12,".",'[1]Access-Mai'!G12)</f>
        <v>0033.4257</v>
      </c>
      <c r="E12" s="53" t="str">
        <f>+'[1]Access-Mai'!F12</f>
        <v>PROGRAMA DE GESTAO E MANUTENCAO DO PODER JUDICIARIO</v>
      </c>
      <c r="F12" s="53" t="str">
        <f>+'[1]Access-Mai'!H12</f>
        <v>JULGAMENTO DE CAUSAS NA JUSTICA FEDERAL</v>
      </c>
      <c r="G12" s="52" t="str">
        <f>IF('[1]Access-Mai'!I12="1","F","S")</f>
        <v>F</v>
      </c>
      <c r="H12" s="52" t="str">
        <f>+'[1]Access-Mai'!J12</f>
        <v>1000</v>
      </c>
      <c r="I12" s="53" t="str">
        <f>+'[1]Access-Mai'!K12</f>
        <v>RECURSOS LIVRES DA UNIAO</v>
      </c>
      <c r="J12" s="52" t="str">
        <f>+'[1]Access-Mai'!L12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'[1]Access-Mai'!M12</f>
        <v>191487237.69999999</v>
      </c>
      <c r="Q12" s="57">
        <f>'[1]Access-Mai'!N12-'[1]Access-Mai'!O12</f>
        <v>0</v>
      </c>
      <c r="R12" s="57">
        <f t="shared" si="1"/>
        <v>191487237.69999999</v>
      </c>
      <c r="S12" s="57">
        <f>'[1]Access-Mai'!P12</f>
        <v>144988340.41</v>
      </c>
      <c r="T12" s="58">
        <f t="shared" si="2"/>
        <v>0.75716973178730018</v>
      </c>
      <c r="U12" s="57">
        <f>'[1]Access-Mai'!Q12</f>
        <v>41422110.240000002</v>
      </c>
      <c r="V12" s="58">
        <f t="shared" si="3"/>
        <v>0.21631786398681757</v>
      </c>
      <c r="W12" s="57">
        <f>'[1]Access-Mai'!R12</f>
        <v>36140445.259999998</v>
      </c>
      <c r="X12" s="58">
        <f t="shared" si="4"/>
        <v>0.18873552981437153</v>
      </c>
    </row>
    <row r="13" spans="1:24" s="11" customFormat="1" ht="28.5" customHeight="1" x14ac:dyDescent="0.2">
      <c r="A13" s="52" t="str">
        <f>+'[1]Access-Mai'!A13</f>
        <v>12101</v>
      </c>
      <c r="B13" s="53" t="str">
        <f>+'[1]Access-Mai'!B13</f>
        <v>JUSTICA FEDERAL DE PRIMEIRO GRAU</v>
      </c>
      <c r="C13" s="52" t="str">
        <f>CONCATENATE('[1]Access-Mai'!C13,".",'[1]Access-Mai'!D13)</f>
        <v>02.061</v>
      </c>
      <c r="D13" s="52" t="str">
        <f>CONCATENATE('[1]Access-Mai'!E13,".",'[1]Access-Mai'!G13)</f>
        <v>0033.4257</v>
      </c>
      <c r="E13" s="53" t="str">
        <f>+'[1]Access-Mai'!F13</f>
        <v>PROGRAMA DE GESTAO E MANUTENCAO DO PODER JUDICIARIO</v>
      </c>
      <c r="F13" s="53" t="str">
        <f>+'[1]Access-Mai'!H13</f>
        <v>JULGAMENTO DE CAUSAS NA JUSTICA FEDERAL</v>
      </c>
      <c r="G13" s="52" t="str">
        <f>IF('[1]Access-Mai'!I13="1","F","S")</f>
        <v>F</v>
      </c>
      <c r="H13" s="52" t="str">
        <f>+'[1]Access-Mai'!J13</f>
        <v>1027</v>
      </c>
      <c r="I13" s="53" t="str">
        <f>+'[1]Access-Mai'!K13</f>
        <v>SERV.AFETOS AS ATIVID.ESPECIFICAS DA JUSTICA</v>
      </c>
      <c r="J13" s="52" t="str">
        <f>+'[1]Access-Mai'!L13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'[1]Access-Mai'!M13</f>
        <v>6898540</v>
      </c>
      <c r="Q13" s="57">
        <f>'[1]Access-Mai'!N13-'[1]Access-Mai'!O13</f>
        <v>0</v>
      </c>
      <c r="R13" s="57">
        <f>N13-O13+P13+Q13</f>
        <v>6898540</v>
      </c>
      <c r="S13" s="57">
        <f>'[1]Access-Mai'!P13</f>
        <v>6683617.6699999999</v>
      </c>
      <c r="T13" s="58">
        <f t="shared" si="2"/>
        <v>0.9688452440661357</v>
      </c>
      <c r="U13" s="57">
        <f>'[1]Access-Mai'!Q13</f>
        <v>6260963.0999999996</v>
      </c>
      <c r="V13" s="58">
        <f t="shared" si="3"/>
        <v>0.9075779947641095</v>
      </c>
      <c r="W13" s="57">
        <f>'[1]Access-Mai'!R13</f>
        <v>5618486.79</v>
      </c>
      <c r="X13" s="58">
        <f t="shared" si="4"/>
        <v>0.81444577983167454</v>
      </c>
    </row>
    <row r="14" spans="1:24" s="11" customFormat="1" ht="28.5" customHeight="1" x14ac:dyDescent="0.2">
      <c r="A14" s="52" t="str">
        <f>+'[1]Access-Mai'!A14</f>
        <v>12101</v>
      </c>
      <c r="B14" s="53" t="str">
        <f>+'[1]Access-Mai'!B14</f>
        <v>JUSTICA FEDERAL DE PRIMEIRO GRAU</v>
      </c>
      <c r="C14" s="52" t="str">
        <f>CONCATENATE('[1]Access-Mai'!C14,".",'[1]Access-Mai'!D14)</f>
        <v>02.122</v>
      </c>
      <c r="D14" s="52" t="str">
        <f>CONCATENATE('[1]Access-Mai'!E14,".",'[1]Access-Mai'!G14)</f>
        <v>0033.20TP</v>
      </c>
      <c r="E14" s="53" t="str">
        <f>+'[1]Access-Mai'!F14</f>
        <v>PROGRAMA DE GESTAO E MANUTENCAO DO PODER JUDICIARIO</v>
      </c>
      <c r="F14" s="53" t="str">
        <f>+'[1]Access-Mai'!H14</f>
        <v>ATIVOS CIVIS DA UNIAO</v>
      </c>
      <c r="G14" s="52" t="str">
        <f>IF('[1]Access-Mai'!I14="1","F","S")</f>
        <v>F</v>
      </c>
      <c r="H14" s="52" t="str">
        <f>+'[1]Access-Mai'!J14</f>
        <v>1000</v>
      </c>
      <c r="I14" s="53" t="str">
        <f>+'[1]Access-Mai'!K14</f>
        <v>RECURSOS LIVRES DA UNIAO</v>
      </c>
      <c r="J14" s="52" t="str">
        <f>+'[1]Access-Mai'!L14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'[1]Access-Mai'!M14</f>
        <v>616408597.25</v>
      </c>
      <c r="Q14" s="57">
        <f>'[1]Access-Mai'!N14-'[1]Access-Mai'!O14</f>
        <v>0</v>
      </c>
      <c r="R14" s="57">
        <f t="shared" si="1"/>
        <v>616408597.25</v>
      </c>
      <c r="S14" s="57">
        <f>'[1]Access-Mai'!P14</f>
        <v>616408597.25</v>
      </c>
      <c r="T14" s="58">
        <f t="shared" si="2"/>
        <v>1</v>
      </c>
      <c r="U14" s="57">
        <f>'[1]Access-Mai'!Q14</f>
        <v>616165396.5</v>
      </c>
      <c r="V14" s="58">
        <f t="shared" si="3"/>
        <v>0.99960545529201739</v>
      </c>
      <c r="W14" s="57">
        <f>'[1]Access-Mai'!R14</f>
        <v>588832229.25</v>
      </c>
      <c r="X14" s="58">
        <f t="shared" si="4"/>
        <v>0.95526284331038347</v>
      </c>
    </row>
    <row r="15" spans="1:24" s="11" customFormat="1" ht="28.5" customHeight="1" x14ac:dyDescent="0.2">
      <c r="A15" s="52" t="str">
        <f>+'[1]Access-Mai'!A15</f>
        <v>12101</v>
      </c>
      <c r="B15" s="53" t="str">
        <f>+'[1]Access-Mai'!B15</f>
        <v>JUSTICA FEDERAL DE PRIMEIRO GRAU</v>
      </c>
      <c r="C15" s="52" t="str">
        <f>CONCATENATE('[1]Access-Mai'!C15,".",'[1]Access-Mai'!D15)</f>
        <v>02.122</v>
      </c>
      <c r="D15" s="52" t="str">
        <f>CONCATENATE('[1]Access-Mai'!E15,".",'[1]Access-Mai'!G15)</f>
        <v>0033.216H</v>
      </c>
      <c r="E15" s="53" t="str">
        <f>+'[1]Access-Mai'!F15</f>
        <v>PROGRAMA DE GESTAO E MANUTENCAO DO PODER JUDICIARIO</v>
      </c>
      <c r="F15" s="53" t="str">
        <f>+'[1]Access-Mai'!H15</f>
        <v>AJUDA DE CUSTO PARA MORADIA OU AUXILIO-MORADIA A AGENTES PUB</v>
      </c>
      <c r="G15" s="52" t="str">
        <f>IF('[1]Access-Mai'!I15="1","F","S")</f>
        <v>F</v>
      </c>
      <c r="H15" s="52" t="str">
        <f>+'[1]Access-Mai'!J15</f>
        <v>1000</v>
      </c>
      <c r="I15" s="53" t="str">
        <f>+'[1]Access-Mai'!K15</f>
        <v>RECURSOS LIVRES DA UNIAO</v>
      </c>
      <c r="J15" s="52" t="str">
        <f>+'[1]Access-Mai'!L15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'[1]Access-Mai'!M15</f>
        <v>214000</v>
      </c>
      <c r="Q15" s="57">
        <f>'[1]Access-Mai'!N15-'[1]Access-Mai'!O15</f>
        <v>0</v>
      </c>
      <c r="R15" s="57">
        <f t="shared" si="1"/>
        <v>214000</v>
      </c>
      <c r="S15" s="57">
        <f>'[1]Access-Mai'!P15</f>
        <v>154000</v>
      </c>
      <c r="T15" s="58">
        <f t="shared" si="2"/>
        <v>0.71962616822429903</v>
      </c>
      <c r="U15" s="57">
        <f>'[1]Access-Mai'!Q15</f>
        <v>42014.69</v>
      </c>
      <c r="V15" s="58">
        <f t="shared" si="3"/>
        <v>0.19633032710280374</v>
      </c>
      <c r="W15" s="57">
        <f>'[1]Access-Mai'!R15</f>
        <v>42014.69</v>
      </c>
      <c r="X15" s="58">
        <f t="shared" si="4"/>
        <v>0.19633032710280374</v>
      </c>
    </row>
    <row r="16" spans="1:24" s="11" customFormat="1" ht="28.5" customHeight="1" x14ac:dyDescent="0.2">
      <c r="A16" s="52" t="str">
        <f>+'[1]Access-Mai'!A16</f>
        <v>12101</v>
      </c>
      <c r="B16" s="53" t="str">
        <f>+'[1]Access-Mai'!B16</f>
        <v>JUSTICA FEDERAL DE PRIMEIRO GRAU</v>
      </c>
      <c r="C16" s="52" t="str">
        <f>CONCATENATE('[1]Access-Mai'!C16,".",'[1]Access-Mai'!D16)</f>
        <v>02.122</v>
      </c>
      <c r="D16" s="52" t="str">
        <f>CONCATENATE('[1]Access-Mai'!E16,".",'[1]Access-Mai'!G16)</f>
        <v>0033.219Z</v>
      </c>
      <c r="E16" s="53" t="str">
        <f>+'[1]Access-Mai'!F16</f>
        <v>PROGRAMA DE GESTAO E MANUTENCAO DO PODER JUDICIARIO</v>
      </c>
      <c r="F16" s="53" t="str">
        <f>+'[1]Access-Mai'!H16</f>
        <v>CONSERVACAO E RECUPERACAO DE ATIVOS DE INFRAESTRUTURA DA UNI</v>
      </c>
      <c r="G16" s="52" t="str">
        <f>IF('[1]Access-Mai'!I16="1","F","S")</f>
        <v>F</v>
      </c>
      <c r="H16" s="52" t="str">
        <f>+'[1]Access-Mai'!J16</f>
        <v>1000</v>
      </c>
      <c r="I16" s="53" t="str">
        <f>+'[1]Access-Mai'!K16</f>
        <v>RECURSOS LIVRES DA UNIAO</v>
      </c>
      <c r="J16" s="52" t="str">
        <f>+'[1]Access-Mai'!L16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'[1]Access-Mai'!M16</f>
        <v>8303997</v>
      </c>
      <c r="Q16" s="57">
        <f>'[1]Access-Mai'!N16-'[1]Access-Mai'!O16</f>
        <v>0</v>
      </c>
      <c r="R16" s="57">
        <f t="shared" si="1"/>
        <v>8303997</v>
      </c>
      <c r="S16" s="57">
        <f>'[1]Access-Mai'!P16</f>
        <v>3690456.39</v>
      </c>
      <c r="T16" s="58">
        <f t="shared" si="2"/>
        <v>0.44441928266592584</v>
      </c>
      <c r="U16" s="57">
        <f>'[1]Access-Mai'!Q16</f>
        <v>398146.11</v>
      </c>
      <c r="V16" s="58">
        <f t="shared" si="3"/>
        <v>4.7946321512399387E-2</v>
      </c>
      <c r="W16" s="57">
        <f>'[1]Access-Mai'!R16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+'[1]Access-Mai'!A17</f>
        <v>12101</v>
      </c>
      <c r="B17" s="53" t="str">
        <f>+'[1]Access-Mai'!B17</f>
        <v>JUSTICA FEDERAL DE PRIMEIRO GRAU</v>
      </c>
      <c r="C17" s="52" t="str">
        <f>CONCATENATE('[1]Access-Mai'!C17,".",'[1]Access-Mai'!D17)</f>
        <v>02.331</v>
      </c>
      <c r="D17" s="52" t="str">
        <f>CONCATENATE('[1]Access-Mai'!E17,".",'[1]Access-Mai'!G17)</f>
        <v>0033.2004</v>
      </c>
      <c r="E17" s="53" t="str">
        <f>+'[1]Access-Mai'!F17</f>
        <v>PROGRAMA DE GESTAO E MANUTENCAO DO PODER JUDICIARIO</v>
      </c>
      <c r="F17" s="53" t="str">
        <f>+'[1]Access-Mai'!H17</f>
        <v>ASSISTENCIA MEDICA E ODONTOLOGICA AOS SERVIDORES CIVIS, EMPR</v>
      </c>
      <c r="G17" s="52" t="str">
        <f>IF('[1]Access-Mai'!I17="1","F","S")</f>
        <v>F</v>
      </c>
      <c r="H17" s="52" t="str">
        <f>+'[1]Access-Mai'!J17</f>
        <v>1000</v>
      </c>
      <c r="I17" s="53" t="str">
        <f>+'[1]Access-Mai'!K17</f>
        <v>RECURSOS LIVRES DA UNIAO</v>
      </c>
      <c r="J17" s="52" t="str">
        <f>+'[1]Access-Mai'!L17</f>
        <v>3</v>
      </c>
      <c r="K17" s="57"/>
      <c r="L17" s="57"/>
      <c r="M17" s="57"/>
      <c r="N17" s="55">
        <f t="shared" si="0"/>
        <v>0</v>
      </c>
      <c r="O17" s="57">
        <v>0</v>
      </c>
      <c r="P17" s="57">
        <f>'[1]Access-Mai'!M17</f>
        <v>94815101</v>
      </c>
      <c r="Q17" s="57">
        <f>'[1]Access-Mai'!N17-'[1]Access-Mai'!O17</f>
        <v>0</v>
      </c>
      <c r="R17" s="57">
        <f t="shared" si="1"/>
        <v>94815101</v>
      </c>
      <c r="S17" s="57">
        <f>'[1]Access-Mai'!P17</f>
        <v>92680737.790000007</v>
      </c>
      <c r="T17" s="58">
        <f t="shared" si="2"/>
        <v>0.97748920596519751</v>
      </c>
      <c r="U17" s="57">
        <f>'[1]Access-Mai'!Q17</f>
        <v>35123589.630000003</v>
      </c>
      <c r="V17" s="58">
        <f t="shared" si="3"/>
        <v>0.37044299124883073</v>
      </c>
      <c r="W17" s="57">
        <f>'[1]Access-Mai'!R17</f>
        <v>27476817.34</v>
      </c>
      <c r="X17" s="58">
        <f t="shared" si="4"/>
        <v>0.28979368318133203</v>
      </c>
    </row>
    <row r="18" spans="1:24" s="11" customFormat="1" ht="28.5" customHeight="1" x14ac:dyDescent="0.2">
      <c r="A18" s="52" t="str">
        <f>+'[1]Access-Mai'!A18</f>
        <v>12101</v>
      </c>
      <c r="B18" s="53" t="str">
        <f>+'[1]Access-Mai'!B18</f>
        <v>JUSTICA FEDERAL DE PRIMEIRO GRAU</v>
      </c>
      <c r="C18" s="52" t="str">
        <f>CONCATENATE('[1]Access-Mai'!C18,".",'[1]Access-Mai'!D18)</f>
        <v>02.331</v>
      </c>
      <c r="D18" s="52" t="str">
        <f>CONCATENATE('[1]Access-Mai'!E18,".",'[1]Access-Mai'!G18)</f>
        <v>0033.212B</v>
      </c>
      <c r="E18" s="53" t="str">
        <f>+'[1]Access-Mai'!F18</f>
        <v>PROGRAMA DE GESTAO E MANUTENCAO DO PODER JUDICIARIO</v>
      </c>
      <c r="F18" s="53" t="str">
        <f>+'[1]Access-Mai'!H18</f>
        <v>BENEFICIOS OBRIGATORIOS AOS SERVIDORES CIVIS, EMPREGADOS, MI</v>
      </c>
      <c r="G18" s="52" t="str">
        <f>IF('[1]Access-Mai'!I18="1","F","S")</f>
        <v>F</v>
      </c>
      <c r="H18" s="52" t="str">
        <f>+'[1]Access-Mai'!J18</f>
        <v>1000</v>
      </c>
      <c r="I18" s="53" t="str">
        <f>+'[1]Access-Mai'!K18</f>
        <v>RECURSOS LIVRES DA UNIAO</v>
      </c>
      <c r="J18" s="52" t="str">
        <f>+'[1]Access-Mai'!L18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'[1]Access-Mai'!M18</f>
        <v>83185321.709999993</v>
      </c>
      <c r="Q18" s="57">
        <f>'[1]Access-Mai'!N18-'[1]Access-Mai'!O18</f>
        <v>0</v>
      </c>
      <c r="R18" s="57">
        <f t="shared" si="1"/>
        <v>83185321.709999993</v>
      </c>
      <c r="S18" s="57">
        <f>'[1]Access-Mai'!P18</f>
        <v>82902385.640000001</v>
      </c>
      <c r="T18" s="58">
        <f t="shared" si="2"/>
        <v>0.99659872602300725</v>
      </c>
      <c r="U18" s="57">
        <f>'[1]Access-Mai'!Q18</f>
        <v>42024287.039999999</v>
      </c>
      <c r="V18" s="58">
        <f t="shared" si="3"/>
        <v>0.50518873012843224</v>
      </c>
      <c r="W18" s="57">
        <f>'[1]Access-Mai'!R18</f>
        <v>42024287.039999999</v>
      </c>
      <c r="X18" s="58">
        <f t="shared" si="4"/>
        <v>0.50518873012843224</v>
      </c>
    </row>
    <row r="19" spans="1:24" s="11" customFormat="1" ht="28.5" customHeight="1" x14ac:dyDescent="0.2">
      <c r="A19" s="52" t="str">
        <f>+'[1]Access-Mai'!A19</f>
        <v>12101</v>
      </c>
      <c r="B19" s="53" t="str">
        <f>+'[1]Access-Mai'!B19</f>
        <v>JUSTICA FEDERAL DE PRIMEIRO GRAU</v>
      </c>
      <c r="C19" s="52" t="str">
        <f>CONCATENATE('[1]Access-Mai'!C19,".",'[1]Access-Mai'!D19)</f>
        <v>02.846</v>
      </c>
      <c r="D19" s="52" t="str">
        <f>CONCATENATE('[1]Access-Mai'!E19,".",'[1]Access-Mai'!G19)</f>
        <v>0033.09HB</v>
      </c>
      <c r="E19" s="53" t="str">
        <f>+'[1]Access-Mai'!F19</f>
        <v>PROGRAMA DE GESTAO E MANUTENCAO DO PODER JUDICIARIO</v>
      </c>
      <c r="F19" s="53" t="str">
        <f>+'[1]Access-Mai'!H19</f>
        <v>CONTRIBUICAO DA UNIAO, DE SUAS AUTARQUIAS E FUNDACOES PARA O</v>
      </c>
      <c r="G19" s="52" t="str">
        <f>IF('[1]Access-Mai'!I19="1","F","S")</f>
        <v>F</v>
      </c>
      <c r="H19" s="52" t="str">
        <f>+'[1]Access-Mai'!J19</f>
        <v>1000</v>
      </c>
      <c r="I19" s="53" t="str">
        <f>+'[1]Access-Mai'!K19</f>
        <v>RECURSOS LIVRES DA UNIAO</v>
      </c>
      <c r="J19" s="52" t="str">
        <f>+'[1]Access-Mai'!L19</f>
        <v>1</v>
      </c>
      <c r="K19" s="57"/>
      <c r="L19" s="57"/>
      <c r="M19" s="57"/>
      <c r="N19" s="55">
        <f t="shared" si="0"/>
        <v>0</v>
      </c>
      <c r="O19" s="57">
        <v>0</v>
      </c>
      <c r="P19" s="57">
        <f>'[1]Access-Mai'!M19</f>
        <v>99141505.620000005</v>
      </c>
      <c r="Q19" s="57">
        <f>'[1]Access-Mai'!N19-'[1]Access-Mai'!O19</f>
        <v>0</v>
      </c>
      <c r="R19" s="57">
        <f t="shared" si="1"/>
        <v>99141505.620000005</v>
      </c>
      <c r="S19" s="57">
        <f>'[1]Access-Mai'!P19</f>
        <v>99141505.620000005</v>
      </c>
      <c r="T19" s="58">
        <f t="shared" si="2"/>
        <v>1</v>
      </c>
      <c r="U19" s="57">
        <f>'[1]Access-Mai'!Q19</f>
        <v>99141505.620000005</v>
      </c>
      <c r="V19" s="58">
        <f t="shared" si="3"/>
        <v>1</v>
      </c>
      <c r="W19" s="57">
        <f>'[1]Access-Mai'!R19</f>
        <v>99141505.620000005</v>
      </c>
      <c r="X19" s="58">
        <f t="shared" si="4"/>
        <v>1</v>
      </c>
    </row>
    <row r="20" spans="1:24" s="11" customFormat="1" ht="28.5" customHeight="1" x14ac:dyDescent="0.2">
      <c r="A20" s="52" t="str">
        <f>+'[1]Access-Mai'!A20</f>
        <v>12101</v>
      </c>
      <c r="B20" s="53" t="str">
        <f>+'[1]Access-Mai'!B20</f>
        <v>JUSTICA FEDERAL DE PRIMEIRO GRAU</v>
      </c>
      <c r="C20" s="52" t="str">
        <f>CONCATENATE('[1]Access-Mai'!C20,".",'[1]Access-Mai'!D20)</f>
        <v>09.272</v>
      </c>
      <c r="D20" s="52" t="str">
        <f>CONCATENATE('[1]Access-Mai'!E20,".",'[1]Access-Mai'!G20)</f>
        <v>0033.0181</v>
      </c>
      <c r="E20" s="53" t="str">
        <f>+'[1]Access-Mai'!F20</f>
        <v>PROGRAMA DE GESTAO E MANUTENCAO DO PODER JUDICIARIO</v>
      </c>
      <c r="F20" s="53" t="str">
        <f>+'[1]Access-Mai'!H20</f>
        <v>APOSENTADORIAS E PENSOES CIVIS DA UNIAO</v>
      </c>
      <c r="G20" s="52" t="str">
        <f>IF('[1]Access-Mai'!I20="1","F","S")</f>
        <v>S</v>
      </c>
      <c r="H20" s="52" t="str">
        <f>+'[1]Access-Mai'!J20</f>
        <v>1056</v>
      </c>
      <c r="I20" s="53" t="str">
        <f>+'[1]Access-Mai'!K20</f>
        <v>BENEFICIOS DO RPPS DA UNIAO</v>
      </c>
      <c r="J20" s="52" t="str">
        <f>+'[1]Access-Mai'!L20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'[1]Access-Mai'!M20</f>
        <v>148757455.66999999</v>
      </c>
      <c r="Q20" s="57">
        <f>'[1]Access-Mai'!N20-'[1]Access-Mai'!O20</f>
        <v>0</v>
      </c>
      <c r="R20" s="57">
        <f t="shared" si="1"/>
        <v>148757455.66999999</v>
      </c>
      <c r="S20" s="57">
        <f>'[1]Access-Mai'!P20</f>
        <v>148757455.66999999</v>
      </c>
      <c r="T20" s="58">
        <f t="shared" si="2"/>
        <v>1</v>
      </c>
      <c r="U20" s="57">
        <f>'[1]Access-Mai'!Q20</f>
        <v>148619119.46000001</v>
      </c>
      <c r="V20" s="58">
        <f t="shared" si="3"/>
        <v>0.99907005528309878</v>
      </c>
      <c r="W20" s="57">
        <f>'[1]Access-Mai'!R20</f>
        <v>141328810.71000001</v>
      </c>
      <c r="X20" s="58">
        <f t="shared" si="4"/>
        <v>0.95006203267902412</v>
      </c>
    </row>
    <row r="21" spans="1:24" s="11" customFormat="1" ht="28.5" customHeight="1" x14ac:dyDescent="0.2">
      <c r="A21" s="52" t="str">
        <f>+'[1]Access-Mai'!A21</f>
        <v>12101</v>
      </c>
      <c r="B21" s="53" t="str">
        <f>+'[1]Access-Mai'!B21</f>
        <v>JUSTICA FEDERAL DE PRIMEIRO GRAU</v>
      </c>
      <c r="C21" s="52" t="str">
        <f>CONCATENATE('[1]Access-Mai'!C21,".",'[1]Access-Mai'!D21)</f>
        <v>28.846</v>
      </c>
      <c r="D21" s="52" t="str">
        <f>CONCATENATE('[1]Access-Mai'!E21,".",'[1]Access-Mai'!G21)</f>
        <v>0909.00S6</v>
      </c>
      <c r="E21" s="53" t="str">
        <f>+'[1]Access-Mai'!F21</f>
        <v>OPERACOES ESPECIAIS: OUTROS ENCARGOS ESPECIAIS</v>
      </c>
      <c r="F21" s="53" t="str">
        <f>+'[1]Access-Mai'!H21</f>
        <v>BENEFICIO ESPECIAL - LEI N. 12.618, DE 2012</v>
      </c>
      <c r="G21" s="52" t="str">
        <f>IF('[1]Access-Mai'!I21="1","F","S")</f>
        <v>F</v>
      </c>
      <c r="H21" s="52" t="str">
        <f>+'[1]Access-Mai'!J21</f>
        <v>1000</v>
      </c>
      <c r="I21" s="53" t="str">
        <f>+'[1]Access-Mai'!K21</f>
        <v>RECURSOS LIVRES DA UNIAO</v>
      </c>
      <c r="J21" s="52" t="str">
        <f>+'[1]Access-Mai'!L21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'[1]Access-Mai'!M21</f>
        <v>1063320.6200000001</v>
      </c>
      <c r="Q21" s="57">
        <f>'[1]Access-Mai'!N21-'[1]Access-Mai'!O21</f>
        <v>0</v>
      </c>
      <c r="R21" s="57">
        <f t="shared" si="1"/>
        <v>1063320.6200000001</v>
      </c>
      <c r="S21" s="57">
        <f>'[1]Access-Mai'!P21</f>
        <v>1063320.6200000001</v>
      </c>
      <c r="T21" s="58">
        <f t="shared" si="2"/>
        <v>1</v>
      </c>
      <c r="U21" s="57">
        <f>'[1]Access-Mai'!Q21</f>
        <v>1063320.6200000001</v>
      </c>
      <c r="V21" s="58">
        <f t="shared" si="3"/>
        <v>1</v>
      </c>
      <c r="W21" s="57">
        <f>'[1]Access-Mai'!R21</f>
        <v>1063320.6200000001</v>
      </c>
      <c r="X21" s="58">
        <f t="shared" si="4"/>
        <v>1</v>
      </c>
    </row>
    <row r="22" spans="1:24" s="11" customFormat="1" ht="28.5" customHeight="1" x14ac:dyDescent="0.2">
      <c r="A22" s="52" t="str">
        <f>+'[1]Access-Mai'!A22</f>
        <v>12104</v>
      </c>
      <c r="B22" s="53" t="str">
        <f>+'[1]Access-Mai'!B22</f>
        <v>TRIBUNAL REGIONAL FEDERAL DA 3A. REGIAO</v>
      </c>
      <c r="C22" s="52" t="str">
        <f>CONCATENATE('[1]Access-Mai'!C22,".",'[1]Access-Mai'!D22)</f>
        <v>02.061</v>
      </c>
      <c r="D22" s="52" t="str">
        <f>CONCATENATE('[1]Access-Mai'!E22,".",'[1]Access-Mai'!G22)</f>
        <v>0033.4257</v>
      </c>
      <c r="E22" s="53" t="str">
        <f>+'[1]Access-Mai'!F22</f>
        <v>PROGRAMA DE GESTAO E MANUTENCAO DO PODER JUDICIARIO</v>
      </c>
      <c r="F22" s="53" t="str">
        <f>+'[1]Access-Mai'!H22</f>
        <v>JULGAMENTO DE CAUSAS NA JUSTICA FEDERAL</v>
      </c>
      <c r="G22" s="52" t="str">
        <f>IF('[1]Access-Mai'!I22="1","F","S")</f>
        <v>F</v>
      </c>
      <c r="H22" s="52" t="str">
        <f>+'[1]Access-Mai'!J22</f>
        <v>1000</v>
      </c>
      <c r="I22" s="53" t="str">
        <f>+'[1]Access-Mai'!K22</f>
        <v>RECURSOS LIVRES DA UNIAO</v>
      </c>
      <c r="J22" s="52" t="str">
        <f>+'[1]Access-Mai'!L22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'[1]Access-Mai'!M22</f>
        <v>6750</v>
      </c>
      <c r="Q22" s="57">
        <f>'[1]Access-Mai'!N22-'[1]Access-Mai'!O22</f>
        <v>0</v>
      </c>
      <c r="R22" s="57">
        <f t="shared" si="1"/>
        <v>6750</v>
      </c>
      <c r="S22" s="57">
        <f>'[1]Access-Mai'!P22</f>
        <v>6750</v>
      </c>
      <c r="T22" s="58">
        <f t="shared" si="2"/>
        <v>1</v>
      </c>
      <c r="U22" s="57">
        <f>'[1]Access-Mai'!Q22</f>
        <v>1950</v>
      </c>
      <c r="V22" s="58">
        <f t="shared" si="3"/>
        <v>0.28888888888888886</v>
      </c>
      <c r="W22" s="57">
        <f>'[1]Access-Mai'!R22</f>
        <v>1950</v>
      </c>
      <c r="X22" s="58">
        <f t="shared" si="4"/>
        <v>0.28888888888888886</v>
      </c>
    </row>
    <row r="23" spans="1:24" s="11" customFormat="1" ht="28.5" customHeight="1" x14ac:dyDescent="0.2">
      <c r="A23" s="52" t="str">
        <f>+'[1]Access-Mai'!A23</f>
        <v>12107</v>
      </c>
      <c r="B23" s="53" t="str">
        <f>+'[1]Access-Mai'!B23</f>
        <v>TRIBUNAL REGIONAL FEDERAL DA 6A. REGIAO</v>
      </c>
      <c r="C23" s="52" t="str">
        <f>CONCATENATE('[1]Access-Mai'!C23,".",'[1]Access-Mai'!D23)</f>
        <v>02.061</v>
      </c>
      <c r="D23" s="52" t="str">
        <f>CONCATENATE('[1]Access-Mai'!E23,".",'[1]Access-Mai'!G23)</f>
        <v>0033.4257</v>
      </c>
      <c r="E23" s="53" t="str">
        <f>+'[1]Access-Mai'!F23</f>
        <v>PROGRAMA DE GESTAO E MANUTENCAO DO PODER JUDICIARIO</v>
      </c>
      <c r="F23" s="53" t="str">
        <f>+'[1]Access-Mai'!H23</f>
        <v>JULGAMENTO DE CAUSAS NA JUSTICA FEDERAL</v>
      </c>
      <c r="G23" s="52" t="str">
        <f>IF('[1]Access-Mai'!I23="1","F","S")</f>
        <v>F</v>
      </c>
      <c r="H23" s="52" t="str">
        <f>+'[1]Access-Mai'!J23</f>
        <v>1000</v>
      </c>
      <c r="I23" s="53" t="str">
        <f>+'[1]Access-Mai'!K23</f>
        <v>RECURSOS LIVRES DA UNIAO</v>
      </c>
      <c r="J23" s="52" t="str">
        <f>+'[1]Access-Mai'!L23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'[1]Access-Mai'!M23</f>
        <v>1593.7</v>
      </c>
      <c r="Q23" s="57">
        <f>'[1]Access-Mai'!N23-'[1]Access-Mai'!O23</f>
        <v>0</v>
      </c>
      <c r="R23" s="57">
        <f t="shared" si="1"/>
        <v>1593.7</v>
      </c>
      <c r="S23" s="57">
        <f>'[1]Access-Mai'!P23</f>
        <v>1593.7</v>
      </c>
      <c r="T23" s="58">
        <f t="shared" si="2"/>
        <v>1</v>
      </c>
      <c r="U23" s="57">
        <f>'[1]Access-Mai'!Q23</f>
        <v>1593.7</v>
      </c>
      <c r="V23" s="58">
        <f t="shared" si="3"/>
        <v>1</v>
      </c>
      <c r="W23" s="57">
        <f>'[1]Access-Mai'!R23</f>
        <v>1155.43</v>
      </c>
      <c r="X23" s="58">
        <f t="shared" si="4"/>
        <v>0.72499843132333563</v>
      </c>
    </row>
    <row r="24" spans="1:24" s="11" customFormat="1" ht="28.5" customHeight="1" x14ac:dyDescent="0.2">
      <c r="A24" s="52" t="str">
        <f>+'[1]Access-Mai'!A24</f>
        <v>17101</v>
      </c>
      <c r="B24" s="53" t="str">
        <f>+'[1]Access-Mai'!B24</f>
        <v>CONSELHO NACIONAL DE JUSTICA</v>
      </c>
      <c r="C24" s="52" t="str">
        <f>CONCATENATE('[1]Access-Mai'!C24,".",'[1]Access-Mai'!D24)</f>
        <v>02.032</v>
      </c>
      <c r="D24" s="52" t="str">
        <f>CONCATENATE('[1]Access-Mai'!E24,".",'[1]Access-Mai'!G24)</f>
        <v>0033.21BH</v>
      </c>
      <c r="E24" s="53" t="str">
        <f>+'[1]Access-Mai'!F24</f>
        <v>PROGRAMA DE GESTAO E MANUTENCAO DO PODER JUDICIARIO</v>
      </c>
      <c r="F24" s="53" t="str">
        <f>+'[1]Access-Mai'!H24</f>
        <v>CONTROLE DA ATUACAO ADMINISTRATIVA E FINANCEIRA DO PODER JUD</v>
      </c>
      <c r="G24" s="52" t="str">
        <f>IF('[1]Access-Mai'!I24="1","F","S")</f>
        <v>F</v>
      </c>
      <c r="H24" s="52" t="str">
        <f>+'[1]Access-Mai'!J24</f>
        <v>1000</v>
      </c>
      <c r="I24" s="53" t="str">
        <f>+'[1]Access-Mai'!K24</f>
        <v>RECURSOS LIVRES DA UNIAO</v>
      </c>
      <c r="J24" s="52" t="str">
        <f>+'[1]Access-Mai'!L24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'[1]Access-Mai'!M24</f>
        <v>0</v>
      </c>
      <c r="Q24" s="57">
        <f>'[1]Access-Mai'!N24-'[1]Access-Mai'!O24</f>
        <v>1094.8</v>
      </c>
      <c r="R24" s="57">
        <f t="shared" si="1"/>
        <v>1094.8</v>
      </c>
      <c r="S24" s="57">
        <f>'[1]Access-Mai'!P24</f>
        <v>1094.8</v>
      </c>
      <c r="T24" s="58">
        <f t="shared" si="2"/>
        <v>1</v>
      </c>
      <c r="U24" s="57">
        <f>'[1]Access-Mai'!Q24</f>
        <v>1094.8</v>
      </c>
      <c r="V24" s="58">
        <f t="shared" si="3"/>
        <v>1</v>
      </c>
      <c r="W24" s="57">
        <f>'[1]Access-Mai'!R24</f>
        <v>1094.8</v>
      </c>
      <c r="X24" s="58">
        <f t="shared" si="4"/>
        <v>1</v>
      </c>
    </row>
    <row r="25" spans="1:24" s="11" customFormat="1" ht="28.5" customHeight="1" x14ac:dyDescent="0.2">
      <c r="A25" s="52" t="str">
        <f>+'[1]Access-Mai'!A25</f>
        <v>33201</v>
      </c>
      <c r="B25" s="53" t="str">
        <f>+'[1]Access-Mai'!B25</f>
        <v>INSTITUTO NACIONAL DO SEGURO SOCIAL</v>
      </c>
      <c r="C25" s="52" t="str">
        <f>CONCATENATE('[1]Access-Mai'!C25,".",'[1]Access-Mai'!D25)</f>
        <v>28.846</v>
      </c>
      <c r="D25" s="52" t="str">
        <f>CONCATENATE('[1]Access-Mai'!E25,".",'[1]Access-Mai'!G25)</f>
        <v>0901.00SA</v>
      </c>
      <c r="E25" s="53" t="str">
        <f>+'[1]Access-Mai'!F25</f>
        <v>OPERACOES ESPECIAIS: CUMPRIMENTO DE SENTENCAS JUDICIAIS</v>
      </c>
      <c r="F25" s="53" t="str">
        <f>+'[1]Access-Mai'!H25</f>
        <v>PAGAMENTO DE HONORARIOS PERICIAIS NAS ACOES EM QUE O INSS FI</v>
      </c>
      <c r="G25" s="52" t="str">
        <f>IF('[1]Access-Mai'!I25="1","F","S")</f>
        <v>S</v>
      </c>
      <c r="H25" s="52" t="str">
        <f>+'[1]Access-Mai'!J25</f>
        <v>1049</v>
      </c>
      <c r="I25" s="53" t="str">
        <f>+'[1]Access-Mai'!K25</f>
        <v>REC.PROP.UO PARA APLIC. EM SEGURIDADE SOCIAL</v>
      </c>
      <c r="J25" s="52" t="str">
        <f>+'[1]Access-Mai'!L25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'[1]Access-Mai'!M25</f>
        <v>22879865</v>
      </c>
      <c r="Q25" s="57">
        <f>'[1]Access-Mai'!N25-'[1]Access-Mai'!O25</f>
        <v>0</v>
      </c>
      <c r="R25" s="57">
        <f t="shared" si="1"/>
        <v>22879865</v>
      </c>
      <c r="S25" s="57">
        <f>'[1]Access-Mai'!P25</f>
        <v>22856958.68</v>
      </c>
      <c r="T25" s="58">
        <f t="shared" si="2"/>
        <v>0.99899884374317771</v>
      </c>
      <c r="U25" s="57">
        <f>'[1]Access-Mai'!Q25</f>
        <v>22846319.030000001</v>
      </c>
      <c r="V25" s="58">
        <f t="shared" si="3"/>
        <v>0.99853382133155077</v>
      </c>
      <c r="W25" s="57">
        <f>'[1]Access-Mai'!R25</f>
        <v>20802893.23</v>
      </c>
      <c r="X25" s="58">
        <f t="shared" si="4"/>
        <v>0.90922272618304345</v>
      </c>
    </row>
    <row r="26" spans="1:24" s="11" customFormat="1" ht="28.5" customHeight="1" x14ac:dyDescent="0.2">
      <c r="A26" s="52" t="str">
        <f>+'[1]Access-Mai'!A26</f>
        <v>34101</v>
      </c>
      <c r="B26" s="53" t="str">
        <f>+'[1]Access-Mai'!B26</f>
        <v>MINISTERIO PUBLICO FEDERAL</v>
      </c>
      <c r="C26" s="52" t="str">
        <f>CONCATENATE('[1]Access-Mai'!C26,".",'[1]Access-Mai'!D26)</f>
        <v>03.062</v>
      </c>
      <c r="D26" s="52" t="str">
        <f>CONCATENATE('[1]Access-Mai'!E26,".",'[1]Access-Mai'!G26)</f>
        <v>0031.4264</v>
      </c>
      <c r="E26" s="53" t="str">
        <f>+'[1]Access-Mai'!F26</f>
        <v>PROGRAMA DE GESTAO E MANUTENCAO DO MINISTERIO PUBLICO</v>
      </c>
      <c r="F26" s="53" t="str">
        <f>+'[1]Access-Mai'!H26</f>
        <v>DEFESA DO INTERESSE PUBLICO NO PROCESSO JUDICIARIO - MINISTE</v>
      </c>
      <c r="G26" s="52" t="str">
        <f>IF('[1]Access-Mai'!I26="1","F","S")</f>
        <v>F</v>
      </c>
      <c r="H26" s="52" t="str">
        <f>+'[1]Access-Mai'!J26</f>
        <v>1000</v>
      </c>
      <c r="I26" s="53" t="str">
        <f>+'[1]Access-Mai'!K26</f>
        <v>RECURSOS LIVRES DA UNIAO</v>
      </c>
      <c r="J26" s="52" t="str">
        <f>+'[1]Access-Mai'!L26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'[1]Access-Mai'!M26</f>
        <v>0</v>
      </c>
      <c r="Q26" s="57">
        <f>'[1]Access-Mai'!N26-'[1]Access-Mai'!O26</f>
        <v>50829.81</v>
      </c>
      <c r="R26" s="57">
        <f t="shared" si="1"/>
        <v>50829.81</v>
      </c>
      <c r="S26" s="57">
        <f>'[1]Access-Mai'!P26</f>
        <v>50619.65</v>
      </c>
      <c r="T26" s="58">
        <f t="shared" si="2"/>
        <v>0.99586541834407805</v>
      </c>
      <c r="U26" s="57">
        <f>'[1]Access-Mai'!Q26</f>
        <v>15601.88</v>
      </c>
      <c r="V26" s="58">
        <f t="shared" si="3"/>
        <v>0.30694350421534133</v>
      </c>
      <c r="W26" s="57">
        <f>'[1]Access-Mai'!R26</f>
        <v>15401.34</v>
      </c>
      <c r="X26" s="58">
        <f t="shared" si="4"/>
        <v>0.30299818157888059</v>
      </c>
    </row>
    <row r="27" spans="1:24" s="11" customFormat="1" ht="28.5" customHeight="1" thickBot="1" x14ac:dyDescent="0.25">
      <c r="A27" s="52" t="str">
        <f>+'[1]Access-Mai'!A27</f>
        <v>63101</v>
      </c>
      <c r="B27" s="53" t="str">
        <f>+'[1]Access-Mai'!B27</f>
        <v>ADVOCACIA-GERAL DA UNIAO - AGU</v>
      </c>
      <c r="C27" s="52" t="str">
        <f>CONCATENATE('[1]Access-Mai'!C27,".",'[1]Access-Mai'!D27)</f>
        <v>03.092</v>
      </c>
      <c r="D27" s="52" t="str">
        <f>CONCATENATE('[1]Access-Mai'!E27,".",'[1]Access-Mai'!G27)</f>
        <v>4105.2674</v>
      </c>
      <c r="E27" s="53" t="str">
        <f>+'[1]Access-Mai'!F27</f>
        <v>DEFESA DA DEMOCRACIA E SEGURANCA JURIDICA PARA INOVACAOEM PO</v>
      </c>
      <c r="F27" s="53" t="str">
        <f>+'[1]Access-Mai'!H27</f>
        <v>REPRESENTACAO JUDICIAL E EXTRAJUDICIAL DA UNIAO E SUAS AUTAR</v>
      </c>
      <c r="G27" s="52" t="str">
        <f>IF('[1]Access-Mai'!I27="1","F","S")</f>
        <v>F</v>
      </c>
      <c r="H27" s="52" t="str">
        <f>+'[1]Access-Mai'!J27</f>
        <v>1000</v>
      </c>
      <c r="I27" s="53" t="str">
        <f>+'[1]Access-Mai'!K27</f>
        <v>RECURSOS LIVRES DA UNIAO</v>
      </c>
      <c r="J27" s="52" t="str">
        <f>+'[1]Access-Mai'!L27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'[1]Access-Mai'!M27</f>
        <v>0</v>
      </c>
      <c r="Q27" s="57">
        <f>'[1]Access-Mai'!N27-'[1]Access-Mai'!O27</f>
        <v>82996.67</v>
      </c>
      <c r="R27" s="57">
        <f t="shared" si="1"/>
        <v>82996.67</v>
      </c>
      <c r="S27" s="57">
        <f>'[1]Access-Mai'!P27</f>
        <v>82996.67</v>
      </c>
      <c r="T27" s="58">
        <f t="shared" si="2"/>
        <v>1</v>
      </c>
      <c r="U27" s="57">
        <f>'[1]Access-Mai'!Q27</f>
        <v>74423.03</v>
      </c>
      <c r="V27" s="58">
        <f t="shared" si="3"/>
        <v>0.89669898804373716</v>
      </c>
      <c r="W27" s="57">
        <f>'[1]Access-Mai'!R27</f>
        <v>72949.919999999998</v>
      </c>
      <c r="X27" s="58">
        <f t="shared" si="4"/>
        <v>0.87894996269127423</v>
      </c>
    </row>
    <row r="28" spans="1:24" s="11" customFormat="1" ht="28.5" customHeight="1" thickBot="1" x14ac:dyDescent="0.25">
      <c r="A28" s="19" t="s">
        <v>48</v>
      </c>
      <c r="B28" s="59"/>
      <c r="C28" s="59"/>
      <c r="D28" s="59"/>
      <c r="E28" s="59"/>
      <c r="F28" s="59"/>
      <c r="G28" s="59"/>
      <c r="H28" s="59"/>
      <c r="I28" s="59"/>
      <c r="J28" s="20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1">
        <f>SUM(P10:P27)</f>
        <v>1295631514.2700002</v>
      </c>
      <c r="Q28" s="61">
        <f>SUM(Q10:Q27)</f>
        <v>134921.28</v>
      </c>
      <c r="R28" s="61">
        <f>SUM(R10:R27)</f>
        <v>1295766435.5500002</v>
      </c>
      <c r="S28" s="61">
        <f>SUM(S10:S27)</f>
        <v>1225766992.6300001</v>
      </c>
      <c r="T28" s="62">
        <f t="shared" si="2"/>
        <v>0.94597834841254536</v>
      </c>
      <c r="U28" s="61">
        <f>SUM(U10:U27)</f>
        <v>1015583064.3100001</v>
      </c>
      <c r="V28" s="62">
        <f t="shared" si="3"/>
        <v>0.78377015829934371</v>
      </c>
      <c r="W28" s="61">
        <f>SUM(W10:W27)</f>
        <v>964739573.97000003</v>
      </c>
      <c r="X28" s="62">
        <f t="shared" si="4"/>
        <v>0.74453199859317798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63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64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63"/>
      <c r="S30" s="2"/>
      <c r="T30" s="2"/>
      <c r="U30" s="4"/>
      <c r="V30" s="2"/>
      <c r="W30" s="4"/>
      <c r="X30" s="2"/>
    </row>
    <row r="31" spans="1:24" s="7" customFormat="1" ht="15.95" customHeight="1" x14ac:dyDescent="0.2">
      <c r="R31" s="65"/>
    </row>
    <row r="32" spans="1:24" ht="12.75" x14ac:dyDescent="0.2">
      <c r="N32" s="66"/>
      <c r="O32" s="66"/>
      <c r="P32" s="68"/>
      <c r="Q32" s="69"/>
      <c r="R32" s="70"/>
      <c r="S32" s="71"/>
      <c r="T32" s="71"/>
      <c r="U32" s="71"/>
      <c r="V32" s="71"/>
      <c r="W32" s="71"/>
      <c r="X32" s="7"/>
    </row>
    <row r="33" spans="14:24" ht="12.75" x14ac:dyDescent="0.2">
      <c r="N33" s="66"/>
      <c r="O33" s="71"/>
      <c r="P33" s="67"/>
      <c r="Q33" s="67"/>
      <c r="R33" s="72"/>
      <c r="S33" s="71"/>
      <c r="T33" s="71"/>
      <c r="U33" s="71"/>
      <c r="V33" s="71"/>
      <c r="W33" s="71"/>
      <c r="X33" s="7"/>
    </row>
    <row r="34" spans="14:24" ht="12.75" x14ac:dyDescent="0.2">
      <c r="N34" s="73"/>
      <c r="O34" s="11"/>
      <c r="P34" s="11"/>
      <c r="Q34" s="11"/>
      <c r="R34" s="74"/>
      <c r="S34" s="11"/>
      <c r="T34" s="11"/>
      <c r="U34" s="11"/>
      <c r="V34" s="11"/>
      <c r="W34" s="11"/>
      <c r="X34" s="7"/>
    </row>
    <row r="35" spans="14:24" ht="25.5" customHeight="1" x14ac:dyDescent="0.2">
      <c r="N35" s="75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4:24" ht="25.5" customHeight="1" x14ac:dyDescent="0.2">
      <c r="N36" s="76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2025-06-16T19:12:08Z</dcterms:created>
  <dcterms:modified xsi:type="dcterms:W3CDTF">2025-06-16T19:12:30Z</dcterms:modified>
</cp:coreProperties>
</file>