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6 Junho\Publicacao internet TRF\Anexo II\090017\"/>
    </mc:Choice>
  </mc:AlternateContent>
  <bookViews>
    <workbookView xWindow="0" yWindow="0" windowWidth="28800" windowHeight="13590"/>
  </bookViews>
  <sheets>
    <sheet name="Jun" sheetId="1" r:id="rId1"/>
  </sheets>
  <externalReferences>
    <externalReference r:id="rId2"/>
  </externalReferences>
  <definedNames>
    <definedName name="_xlnm.Print_Area" localSheetId="0">Jun!$A$1:$X$30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U27" i="1"/>
  <c r="S27" i="1"/>
  <c r="Q27" i="1"/>
  <c r="P27" i="1"/>
  <c r="N27" i="1"/>
  <c r="R27" i="1" s="1"/>
  <c r="T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T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X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V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28" i="1" s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P28" i="1" l="1"/>
  <c r="Q28" i="1"/>
  <c r="R16" i="1"/>
  <c r="S28" i="1"/>
  <c r="R19" i="1"/>
  <c r="R11" i="1"/>
  <c r="R28" i="1" s="1"/>
  <c r="R20" i="1"/>
  <c r="X20" i="1" s="1"/>
  <c r="W28" i="1"/>
  <c r="R23" i="1"/>
  <c r="X23" i="1" s="1"/>
  <c r="T22" i="1"/>
  <c r="V22" i="1"/>
  <c r="X22" i="1"/>
  <c r="T25" i="1"/>
  <c r="X25" i="1"/>
  <c r="V25" i="1"/>
  <c r="X17" i="1"/>
  <c r="V17" i="1"/>
  <c r="T17" i="1"/>
  <c r="X11" i="1"/>
  <c r="V11" i="1"/>
  <c r="T11" i="1"/>
  <c r="X14" i="1"/>
  <c r="V14" i="1"/>
  <c r="T14" i="1"/>
  <c r="X26" i="1"/>
  <c r="V26" i="1"/>
  <c r="T26" i="1"/>
  <c r="T19" i="1"/>
  <c r="X19" i="1"/>
  <c r="V19" i="1"/>
  <c r="V10" i="1"/>
  <c r="T10" i="1"/>
  <c r="X10" i="1"/>
  <c r="T13" i="1"/>
  <c r="X13" i="1"/>
  <c r="V13" i="1"/>
  <c r="T16" i="1"/>
  <c r="X16" i="1"/>
  <c r="V16" i="1"/>
  <c r="T15" i="1"/>
  <c r="T18" i="1"/>
  <c r="T24" i="1"/>
  <c r="V18" i="1"/>
  <c r="V21" i="1"/>
  <c r="V24" i="1"/>
  <c r="V27" i="1"/>
  <c r="T12" i="1"/>
  <c r="X12" i="1"/>
  <c r="X21" i="1"/>
  <c r="X27" i="1"/>
  <c r="V15" i="1"/>
  <c r="T23" i="1" l="1"/>
  <c r="V23" i="1"/>
  <c r="T20" i="1"/>
  <c r="V20" i="1"/>
  <c r="T28" i="1"/>
  <c r="X28" i="1"/>
  <c r="V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<sst xmlns="http://schemas.openxmlformats.org/spreadsheetml/2006/main" count="55" uniqueCount="51">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</sst>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6" fillId="0" borderId="0" xfId="2" quotePrefix="1" applyNumberFormat="1" applyFont="1" applyAlignment="1">
      <alignment vertical="center"/>
    </xf>
    <xf numFmtId="167" fontId="7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2965320</v>
          </cell>
          <cell r="P10">
            <v>0</v>
          </cell>
          <cell r="Q10">
            <v>2948680.46</v>
          </cell>
          <cell r="R10">
            <v>2941078.82</v>
          </cell>
          <cell r="S10">
            <v>2776371.02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20077100</v>
          </cell>
          <cell r="P11">
            <v>0</v>
          </cell>
          <cell r="Q11">
            <v>4689566.87</v>
          </cell>
          <cell r="R11">
            <v>147300.20000000001</v>
          </cell>
          <cell r="S11">
            <v>102080.2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191547537.69999999</v>
          </cell>
          <cell r="N12">
            <v>40500</v>
          </cell>
          <cell r="P12">
            <v>0</v>
          </cell>
          <cell r="Q12">
            <v>159386898.24000001</v>
          </cell>
          <cell r="R12">
            <v>54315312.700000003</v>
          </cell>
          <cell r="S12">
            <v>48450025.75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6898540</v>
          </cell>
          <cell r="P13">
            <v>0</v>
          </cell>
          <cell r="Q13">
            <v>6676696.2599999998</v>
          </cell>
          <cell r="R13">
            <v>6308895.5999999996</v>
          </cell>
          <cell r="S13">
            <v>6243652.4900000002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733701413.09000003</v>
          </cell>
          <cell r="P14">
            <v>0</v>
          </cell>
          <cell r="Q14">
            <v>733701413.09000003</v>
          </cell>
          <cell r="R14">
            <v>733584541.21000004</v>
          </cell>
          <cell r="S14">
            <v>705261753.00999999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214000</v>
          </cell>
          <cell r="P15">
            <v>0</v>
          </cell>
          <cell r="Q15">
            <v>154000</v>
          </cell>
          <cell r="R15">
            <v>51733.78</v>
          </cell>
          <cell r="S15">
            <v>51733.78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13679500</v>
          </cell>
          <cell r="P16">
            <v>0</v>
          </cell>
          <cell r="Q16">
            <v>4986277.7300000004</v>
          </cell>
          <cell r="R16">
            <v>766233.32</v>
          </cell>
          <cell r="S16">
            <v>374727.39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94815101</v>
          </cell>
          <cell r="P17">
            <v>0</v>
          </cell>
          <cell r="Q17">
            <v>92930737.790000007</v>
          </cell>
          <cell r="R17">
            <v>42972287.729999997</v>
          </cell>
          <cell r="S17">
            <v>39595878.5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83211000.829999998</v>
          </cell>
          <cell r="P18">
            <v>0</v>
          </cell>
          <cell r="Q18">
            <v>82928063.859999999</v>
          </cell>
          <cell r="R18">
            <v>50921071.340000004</v>
          </cell>
          <cell r="S18">
            <v>50921071.340000004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119267301.64</v>
          </cell>
          <cell r="P19">
            <v>0</v>
          </cell>
          <cell r="Q19">
            <v>119267301.64</v>
          </cell>
          <cell r="R19">
            <v>119267301.64</v>
          </cell>
          <cell r="S19">
            <v>119267301.64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176363057.63</v>
          </cell>
          <cell r="P20">
            <v>0</v>
          </cell>
          <cell r="Q20">
            <v>176363057.63</v>
          </cell>
          <cell r="R20">
            <v>176355667.06999999</v>
          </cell>
          <cell r="S20">
            <v>168830980.15000001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- LEI N. 12.618, DE 2012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1263823.48</v>
          </cell>
          <cell r="P21">
            <v>0</v>
          </cell>
          <cell r="Q21">
            <v>1263823.48</v>
          </cell>
          <cell r="R21">
            <v>1263823.48</v>
          </cell>
          <cell r="S21">
            <v>1263823.48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061</v>
          </cell>
          <cell r="E22" t="str">
            <v>0033</v>
          </cell>
          <cell r="F22" t="str">
            <v>PROGRAMA DE GESTAO E MANUTENCAO DO PODER JUDICIARIO</v>
          </cell>
          <cell r="G22" t="str">
            <v>4257</v>
          </cell>
          <cell r="H22" t="str">
            <v>JULGAMENTO DE CAUSAS NA JUSTICA FEDERAL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6750</v>
          </cell>
          <cell r="P22">
            <v>0</v>
          </cell>
          <cell r="Q22">
            <v>6750</v>
          </cell>
          <cell r="R22">
            <v>6750</v>
          </cell>
          <cell r="S22">
            <v>6750</v>
          </cell>
        </row>
        <row r="23">
          <cell r="A23" t="str">
            <v>12107</v>
          </cell>
          <cell r="B23" t="str">
            <v>TRIBUNAL REGIONAL FEDERAL DA 6A.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1593.7</v>
          </cell>
          <cell r="P23">
            <v>0</v>
          </cell>
          <cell r="Q23">
            <v>1593.7</v>
          </cell>
          <cell r="R23">
            <v>1593.7</v>
          </cell>
          <cell r="S23">
            <v>1593.7</v>
          </cell>
        </row>
        <row r="24">
          <cell r="A24" t="str">
            <v>17101</v>
          </cell>
          <cell r="B24" t="str">
            <v>CONSELHO NACIONAL DE JUSTICA</v>
          </cell>
          <cell r="C24" t="str">
            <v>02</v>
          </cell>
          <cell r="D24" t="str">
            <v>032</v>
          </cell>
          <cell r="E24" t="str">
            <v>0033</v>
          </cell>
          <cell r="F24" t="str">
            <v>PROGRAMA DE GESTAO E MANUTENCAO DO PODER JUDICIARIO</v>
          </cell>
          <cell r="G24" t="str">
            <v>21BH</v>
          </cell>
          <cell r="H24" t="str">
            <v>CONTROLE DA ATUACAO ADMINISTRATIVA E FINANCEIRA DO PODER JUD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O24">
            <v>1094.8</v>
          </cell>
          <cell r="P24">
            <v>0</v>
          </cell>
          <cell r="Q24">
            <v>1094.8</v>
          </cell>
          <cell r="R24">
            <v>1094.8</v>
          </cell>
          <cell r="S24">
            <v>1094.8</v>
          </cell>
        </row>
        <row r="25">
          <cell r="A25" t="str">
            <v>33201</v>
          </cell>
          <cell r="B25" t="str">
            <v>INSTITUTO NACIONAL DO SEGURO SOCIAL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1049</v>
          </cell>
          <cell r="K25" t="str">
            <v>REC.PROP.UO PARA APLIC. EM SEGURIDADE SOCIAL</v>
          </cell>
          <cell r="L25" t="str">
            <v>3</v>
          </cell>
          <cell r="M25">
            <v>29614618</v>
          </cell>
          <cell r="P25">
            <v>0</v>
          </cell>
          <cell r="Q25">
            <v>29582187.329999998</v>
          </cell>
          <cell r="R25">
            <v>29570453.039999999</v>
          </cell>
          <cell r="S25">
            <v>27066984.949999999</v>
          </cell>
        </row>
        <row r="26">
          <cell r="A26" t="str">
            <v>34101</v>
          </cell>
          <cell r="B26" t="str">
            <v>MINISTERIO PUBLICO FEDERAL</v>
          </cell>
          <cell r="C26" t="str">
            <v>03</v>
          </cell>
          <cell r="D26" t="str">
            <v>062</v>
          </cell>
          <cell r="E26" t="str">
            <v>0031</v>
          </cell>
          <cell r="F26" t="str">
            <v>PROGRAMA DE GESTAO E MANUTENCAO DO MINISTERIO PUBLICO</v>
          </cell>
          <cell r="G26" t="str">
            <v>4264</v>
          </cell>
          <cell r="H26" t="str">
            <v>DEFESA DO INTERESSE PUBLICO NO PROCESSO JUDICIARIO - MINISTE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O26">
            <v>61841.57</v>
          </cell>
          <cell r="P26">
            <v>0</v>
          </cell>
          <cell r="Q26">
            <v>59410.76</v>
          </cell>
          <cell r="R26">
            <v>19573.8</v>
          </cell>
          <cell r="S26">
            <v>19259.919999999998</v>
          </cell>
        </row>
        <row r="27">
          <cell r="A27" t="str">
            <v>63101</v>
          </cell>
          <cell r="B27" t="str">
            <v>ADVOCACIA-GERAL DA UNIAO - AGU</v>
          </cell>
          <cell r="C27" t="str">
            <v>03</v>
          </cell>
          <cell r="D27" t="str">
            <v>092</v>
          </cell>
          <cell r="E27" t="str">
            <v>4105</v>
          </cell>
          <cell r="F27" t="str">
            <v>DEFESA DA DEMOCRACIA E SEGURANCA JURIDICA PARA INOVACAOEM PO</v>
          </cell>
          <cell r="G27" t="str">
            <v>2674</v>
          </cell>
          <cell r="H27" t="str">
            <v>REPRESENTACAO JUDICIAL E EXTRAJUDICIAL DA UNIAO E SUAS AUTAR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O27">
            <v>91570.31</v>
          </cell>
          <cell r="P27">
            <v>0</v>
          </cell>
          <cell r="Q27">
            <v>82996.67</v>
          </cell>
          <cell r="R27">
            <v>82996.67</v>
          </cell>
          <cell r="S27">
            <v>81471.490000000005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45809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+'[1]Access-Jun'!A10</f>
        <v>12101</v>
      </c>
      <c r="B10" s="43" t="str">
        <f>+'[1]Access-Jun'!B10</f>
        <v>JUSTICA FEDERAL DE PRIMEIRO GRAU</v>
      </c>
      <c r="C10" s="44" t="str">
        <f>CONCATENATE('[1]Access-Jun'!C10,".",'[1]Access-Jun'!D10)</f>
        <v>02.061</v>
      </c>
      <c r="D10" s="44" t="str">
        <f>CONCATENATE('[1]Access-Jun'!E10,".",'[1]Access-Jun'!G10)</f>
        <v>0033.4224</v>
      </c>
      <c r="E10" s="43" t="str">
        <f>+'[1]Access-Jun'!F10</f>
        <v>PROGRAMA DE GESTAO E MANUTENCAO DO PODER JUDICIARIO</v>
      </c>
      <c r="F10" s="45" t="str">
        <f>+'[1]Access-Jun'!H10</f>
        <v>ASSISTENCIA JURIDICA A PESSOAS CARENTES</v>
      </c>
      <c r="G10" s="42" t="str">
        <f>IF('[1]Access-Jun'!I10="1","F","S")</f>
        <v>F</v>
      </c>
      <c r="H10" s="42" t="str">
        <f>+'[1]Access-Jun'!J10</f>
        <v>1000</v>
      </c>
      <c r="I10" s="46" t="str">
        <f>+'[1]Access-Jun'!K10</f>
        <v>RECURSOS LIVRES DA UNIAO</v>
      </c>
      <c r="J10" s="42" t="str">
        <f>+'[1]Access-Jun'!L10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'[1]Access-Jun'!M10-'[1]Access-Jun'!N10</f>
        <v>2965320</v>
      </c>
      <c r="Q10" s="50">
        <f>'[1]Access-Jun'!O10-'[1]Access-Jun'!P10</f>
        <v>0</v>
      </c>
      <c r="R10" s="50">
        <f>N10-O10+P10+Q10</f>
        <v>2965320</v>
      </c>
      <c r="S10" s="50">
        <f>'[1]Access-Jun'!Q10</f>
        <v>2948680.46</v>
      </c>
      <c r="T10" s="51">
        <f>IF(R10&gt;0,S10/R10,0)</f>
        <v>0.99438861910350318</v>
      </c>
      <c r="U10" s="50">
        <f>'[1]Access-Jun'!R10</f>
        <v>2941078.82</v>
      </c>
      <c r="V10" s="51">
        <f>IF(R10&gt;0,U10/R10,0)</f>
        <v>0.99182510487906861</v>
      </c>
      <c r="W10" s="50">
        <f>'[1]Access-Jun'!S10</f>
        <v>2776371.02</v>
      </c>
      <c r="X10" s="51">
        <f>IF(R10&gt;0,W10/R10,0)</f>
        <v>0.93628040818528857</v>
      </c>
    </row>
    <row r="11" spans="1:24" s="11" customFormat="1" ht="28.5" customHeight="1" x14ac:dyDescent="0.2">
      <c r="A11" s="52" t="str">
        <f>+'[1]Access-Jun'!A11</f>
        <v>12101</v>
      </c>
      <c r="B11" s="53" t="str">
        <f>+'[1]Access-Jun'!B11</f>
        <v>JUSTICA FEDERAL DE PRIMEIRO GRAU</v>
      </c>
      <c r="C11" s="52" t="str">
        <f>CONCATENATE('[1]Access-Jun'!C11,".",'[1]Access-Jun'!D11)</f>
        <v>02.061</v>
      </c>
      <c r="D11" s="52" t="str">
        <f>CONCATENATE('[1]Access-Jun'!E11,".",'[1]Access-Jun'!G11)</f>
        <v>0033.4257</v>
      </c>
      <c r="E11" s="53" t="str">
        <f>+'[1]Access-Jun'!F11</f>
        <v>PROGRAMA DE GESTAO E MANUTENCAO DO PODER JUDICIARIO</v>
      </c>
      <c r="F11" s="54" t="str">
        <f>+'[1]Access-Jun'!H11</f>
        <v>JULGAMENTO DE CAUSAS NA JUSTICA FEDERAL</v>
      </c>
      <c r="G11" s="52" t="str">
        <f>IF('[1]Access-Jun'!I11="1","F","S")</f>
        <v>F</v>
      </c>
      <c r="H11" s="52" t="str">
        <f>+'[1]Access-Jun'!J11</f>
        <v>1000</v>
      </c>
      <c r="I11" s="53" t="str">
        <f>+'[1]Access-Jun'!K11</f>
        <v>RECURSOS LIVRES DA UNIAO</v>
      </c>
      <c r="J11" s="52" t="str">
        <f>+'[1]Access-Jun'!L11</f>
        <v>4</v>
      </c>
      <c r="K11" s="55"/>
      <c r="L11" s="55"/>
      <c r="M11" s="55"/>
      <c r="N11" s="56">
        <f t="shared" ref="N11:N27" si="0">K11+L11-M11</f>
        <v>0</v>
      </c>
      <c r="O11" s="55">
        <v>0</v>
      </c>
      <c r="P11" s="57">
        <f>'[1]Access-Jun'!M11-'[1]Access-Jun'!N11</f>
        <v>20077100</v>
      </c>
      <c r="Q11" s="57">
        <f>'[1]Access-Jun'!O11-'[1]Access-Jun'!P11</f>
        <v>0</v>
      </c>
      <c r="R11" s="57">
        <f t="shared" ref="R11:R27" si="1">N11-O11+P11+Q11</f>
        <v>20077100</v>
      </c>
      <c r="S11" s="57">
        <f>'[1]Access-Jun'!Q11</f>
        <v>4689566.87</v>
      </c>
      <c r="T11" s="58">
        <f t="shared" ref="T11:T28" si="2">IF(R11&gt;0,S11/R11,0)</f>
        <v>0.23357790069282916</v>
      </c>
      <c r="U11" s="57">
        <f>'[1]Access-Jun'!R11</f>
        <v>147300.20000000001</v>
      </c>
      <c r="V11" s="58">
        <f t="shared" ref="V11:V28" si="3">IF(R11&gt;0,U11/R11,0)</f>
        <v>7.3367269177321429E-3</v>
      </c>
      <c r="W11" s="57">
        <f>'[1]Access-Jun'!S11</f>
        <v>102080.2</v>
      </c>
      <c r="X11" s="58">
        <f t="shared" ref="X11:X28" si="4">IF(R11&gt;0,W11/R11,0)</f>
        <v>5.0844096009881904E-3</v>
      </c>
    </row>
    <row r="12" spans="1:24" s="11" customFormat="1" ht="28.5" customHeight="1" x14ac:dyDescent="0.2">
      <c r="A12" s="52" t="str">
        <f>+'[1]Access-Jun'!A12</f>
        <v>12101</v>
      </c>
      <c r="B12" s="53" t="str">
        <f>+'[1]Access-Jun'!B12</f>
        <v>JUSTICA FEDERAL DE PRIMEIRO GRAU</v>
      </c>
      <c r="C12" s="52" t="str">
        <f>CONCATENATE('[1]Access-Jun'!C12,".",'[1]Access-Jun'!D12)</f>
        <v>02.061</v>
      </c>
      <c r="D12" s="52" t="str">
        <f>CONCATENATE('[1]Access-Jun'!E12,".",'[1]Access-Jun'!G12)</f>
        <v>0033.4257</v>
      </c>
      <c r="E12" s="53" t="str">
        <f>+'[1]Access-Jun'!F12</f>
        <v>PROGRAMA DE GESTAO E MANUTENCAO DO PODER JUDICIARIO</v>
      </c>
      <c r="F12" s="53" t="str">
        <f>+'[1]Access-Jun'!H12</f>
        <v>JULGAMENTO DE CAUSAS NA JUSTICA FEDERAL</v>
      </c>
      <c r="G12" s="52" t="str">
        <f>IF('[1]Access-Jun'!I12="1","F","S")</f>
        <v>F</v>
      </c>
      <c r="H12" s="52" t="str">
        <f>+'[1]Access-Jun'!J12</f>
        <v>1000</v>
      </c>
      <c r="I12" s="53" t="str">
        <f>+'[1]Access-Jun'!K12</f>
        <v>RECURSOS LIVRES DA UNIAO</v>
      </c>
      <c r="J12" s="52" t="str">
        <f>+'[1]Access-Jun'!L12</f>
        <v>3</v>
      </c>
      <c r="K12" s="57"/>
      <c r="L12" s="57"/>
      <c r="M12" s="57"/>
      <c r="N12" s="55">
        <f t="shared" si="0"/>
        <v>0</v>
      </c>
      <c r="O12" s="57">
        <v>0</v>
      </c>
      <c r="P12" s="57">
        <f>'[1]Access-Jun'!M12-'[1]Access-Jun'!N12</f>
        <v>191507037.69999999</v>
      </c>
      <c r="Q12" s="57">
        <f>'[1]Access-Jun'!O12-'[1]Access-Jun'!P12</f>
        <v>0</v>
      </c>
      <c r="R12" s="57">
        <f t="shared" si="1"/>
        <v>191507037.69999999</v>
      </c>
      <c r="S12" s="57">
        <f>'[1]Access-Jun'!Q12</f>
        <v>159386898.24000001</v>
      </c>
      <c r="T12" s="58">
        <f t="shared" si="2"/>
        <v>0.83227697610613727</v>
      </c>
      <c r="U12" s="57">
        <f>'[1]Access-Jun'!R12</f>
        <v>54315312.700000003</v>
      </c>
      <c r="V12" s="58">
        <f t="shared" si="3"/>
        <v>0.28362045255530577</v>
      </c>
      <c r="W12" s="57">
        <f>'[1]Access-Jun'!S12</f>
        <v>48450025.75</v>
      </c>
      <c r="X12" s="58">
        <f t="shared" si="4"/>
        <v>0.25299344782251837</v>
      </c>
    </row>
    <row r="13" spans="1:24" s="11" customFormat="1" ht="28.5" customHeight="1" x14ac:dyDescent="0.2">
      <c r="A13" s="52" t="str">
        <f>+'[1]Access-Jun'!A13</f>
        <v>12101</v>
      </c>
      <c r="B13" s="53" t="str">
        <f>+'[1]Access-Jun'!B13</f>
        <v>JUSTICA FEDERAL DE PRIMEIRO GRAU</v>
      </c>
      <c r="C13" s="52" t="str">
        <f>CONCATENATE('[1]Access-Jun'!C13,".",'[1]Access-Jun'!D13)</f>
        <v>02.061</v>
      </c>
      <c r="D13" s="52" t="str">
        <f>CONCATENATE('[1]Access-Jun'!E13,".",'[1]Access-Jun'!G13)</f>
        <v>0033.4257</v>
      </c>
      <c r="E13" s="53" t="str">
        <f>+'[1]Access-Jun'!F13</f>
        <v>PROGRAMA DE GESTAO E MANUTENCAO DO PODER JUDICIARIO</v>
      </c>
      <c r="F13" s="53" t="str">
        <f>+'[1]Access-Jun'!H13</f>
        <v>JULGAMENTO DE CAUSAS NA JUSTICA FEDERAL</v>
      </c>
      <c r="G13" s="52" t="str">
        <f>IF('[1]Access-Jun'!I13="1","F","S")</f>
        <v>F</v>
      </c>
      <c r="H13" s="52" t="str">
        <f>+'[1]Access-Jun'!J13</f>
        <v>1027</v>
      </c>
      <c r="I13" s="53" t="str">
        <f>+'[1]Access-Jun'!K13</f>
        <v>SERV.AFETOS AS ATIVID.ESPECIFICAS DA JUSTICA</v>
      </c>
      <c r="J13" s="52" t="str">
        <f>+'[1]Access-Jun'!L13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'[1]Access-Jun'!M13-'[1]Access-Jun'!N13</f>
        <v>6898540</v>
      </c>
      <c r="Q13" s="57">
        <f>'[1]Access-Jun'!O13-'[1]Access-Jun'!P13</f>
        <v>0</v>
      </c>
      <c r="R13" s="57">
        <f>N13-O13+P13+Q13</f>
        <v>6898540</v>
      </c>
      <c r="S13" s="57">
        <f>'[1]Access-Jun'!Q13</f>
        <v>6676696.2599999998</v>
      </c>
      <c r="T13" s="58">
        <f t="shared" si="2"/>
        <v>0.96784192887190623</v>
      </c>
      <c r="U13" s="57">
        <f>'[1]Access-Jun'!R13</f>
        <v>6308895.5999999996</v>
      </c>
      <c r="V13" s="58">
        <f t="shared" si="3"/>
        <v>0.91452620409535923</v>
      </c>
      <c r="W13" s="57">
        <f>'[1]Access-Jun'!S13</f>
        <v>6243652.4900000002</v>
      </c>
      <c r="X13" s="58">
        <f t="shared" si="4"/>
        <v>0.90506867974962824</v>
      </c>
    </row>
    <row r="14" spans="1:24" s="11" customFormat="1" ht="28.5" customHeight="1" x14ac:dyDescent="0.2">
      <c r="A14" s="52" t="str">
        <f>+'[1]Access-Jun'!A14</f>
        <v>12101</v>
      </c>
      <c r="B14" s="53" t="str">
        <f>+'[1]Access-Jun'!B14</f>
        <v>JUSTICA FEDERAL DE PRIMEIRO GRAU</v>
      </c>
      <c r="C14" s="52" t="str">
        <f>CONCATENATE('[1]Access-Jun'!C14,".",'[1]Access-Jun'!D14)</f>
        <v>02.122</v>
      </c>
      <c r="D14" s="52" t="str">
        <f>CONCATENATE('[1]Access-Jun'!E14,".",'[1]Access-Jun'!G14)</f>
        <v>0033.20TP</v>
      </c>
      <c r="E14" s="53" t="str">
        <f>+'[1]Access-Jun'!F14</f>
        <v>PROGRAMA DE GESTAO E MANUTENCAO DO PODER JUDICIARIO</v>
      </c>
      <c r="F14" s="53" t="str">
        <f>+'[1]Access-Jun'!H14</f>
        <v>ATIVOS CIVIS DA UNIAO</v>
      </c>
      <c r="G14" s="52" t="str">
        <f>IF('[1]Access-Jun'!I14="1","F","S")</f>
        <v>F</v>
      </c>
      <c r="H14" s="52" t="str">
        <f>+'[1]Access-Jun'!J14</f>
        <v>1000</v>
      </c>
      <c r="I14" s="53" t="str">
        <f>+'[1]Access-Jun'!K14</f>
        <v>RECURSOS LIVRES DA UNIAO</v>
      </c>
      <c r="J14" s="52" t="str">
        <f>+'[1]Access-Jun'!L14</f>
        <v>1</v>
      </c>
      <c r="K14" s="57"/>
      <c r="L14" s="57"/>
      <c r="M14" s="57"/>
      <c r="N14" s="55">
        <f t="shared" si="0"/>
        <v>0</v>
      </c>
      <c r="O14" s="57">
        <v>0</v>
      </c>
      <c r="P14" s="57">
        <f>'[1]Access-Jun'!M14-'[1]Access-Jun'!N14</f>
        <v>733701413.09000003</v>
      </c>
      <c r="Q14" s="57">
        <f>'[1]Access-Jun'!O14-'[1]Access-Jun'!P14</f>
        <v>0</v>
      </c>
      <c r="R14" s="57">
        <f t="shared" si="1"/>
        <v>733701413.09000003</v>
      </c>
      <c r="S14" s="57">
        <f>'[1]Access-Jun'!Q14</f>
        <v>733701413.09000003</v>
      </c>
      <c r="T14" s="58">
        <f t="shared" si="2"/>
        <v>1</v>
      </c>
      <c r="U14" s="57">
        <f>'[1]Access-Jun'!R14</f>
        <v>733584541.21000004</v>
      </c>
      <c r="V14" s="58">
        <f t="shared" si="3"/>
        <v>0.99984070920688595</v>
      </c>
      <c r="W14" s="57">
        <f>'[1]Access-Jun'!S14</f>
        <v>705261753.00999999</v>
      </c>
      <c r="X14" s="58">
        <f t="shared" si="4"/>
        <v>0.96123810098685003</v>
      </c>
    </row>
    <row r="15" spans="1:24" s="11" customFormat="1" ht="28.5" customHeight="1" x14ac:dyDescent="0.2">
      <c r="A15" s="52" t="str">
        <f>+'[1]Access-Jun'!A15</f>
        <v>12101</v>
      </c>
      <c r="B15" s="53" t="str">
        <f>+'[1]Access-Jun'!B15</f>
        <v>JUSTICA FEDERAL DE PRIMEIRO GRAU</v>
      </c>
      <c r="C15" s="52" t="str">
        <f>CONCATENATE('[1]Access-Jun'!C15,".",'[1]Access-Jun'!D15)</f>
        <v>02.122</v>
      </c>
      <c r="D15" s="52" t="str">
        <f>CONCATENATE('[1]Access-Jun'!E15,".",'[1]Access-Jun'!G15)</f>
        <v>0033.216H</v>
      </c>
      <c r="E15" s="53" t="str">
        <f>+'[1]Access-Jun'!F15</f>
        <v>PROGRAMA DE GESTAO E MANUTENCAO DO PODER JUDICIARIO</v>
      </c>
      <c r="F15" s="53" t="str">
        <f>+'[1]Access-Jun'!H15</f>
        <v>AJUDA DE CUSTO PARA MORADIA OU AUXILIO-MORADIA A AGENTES PUB</v>
      </c>
      <c r="G15" s="52" t="str">
        <f>IF('[1]Access-Jun'!I15="1","F","S")</f>
        <v>F</v>
      </c>
      <c r="H15" s="52" t="str">
        <f>+'[1]Access-Jun'!J15</f>
        <v>1000</v>
      </c>
      <c r="I15" s="53" t="str">
        <f>+'[1]Access-Jun'!K15</f>
        <v>RECURSOS LIVRES DA UNIAO</v>
      </c>
      <c r="J15" s="52" t="str">
        <f>+'[1]Access-Jun'!L15</f>
        <v>3</v>
      </c>
      <c r="K15" s="55"/>
      <c r="L15" s="55"/>
      <c r="M15" s="55"/>
      <c r="N15" s="55">
        <f t="shared" si="0"/>
        <v>0</v>
      </c>
      <c r="O15" s="55">
        <v>0</v>
      </c>
      <c r="P15" s="57">
        <f>'[1]Access-Jun'!M15-'[1]Access-Jun'!N15</f>
        <v>214000</v>
      </c>
      <c r="Q15" s="57">
        <f>'[1]Access-Jun'!O15-'[1]Access-Jun'!P15</f>
        <v>0</v>
      </c>
      <c r="R15" s="57">
        <f t="shared" si="1"/>
        <v>214000</v>
      </c>
      <c r="S15" s="57">
        <f>'[1]Access-Jun'!Q15</f>
        <v>154000</v>
      </c>
      <c r="T15" s="58">
        <f t="shared" si="2"/>
        <v>0.71962616822429903</v>
      </c>
      <c r="U15" s="57">
        <f>'[1]Access-Jun'!R15</f>
        <v>51733.78</v>
      </c>
      <c r="V15" s="58">
        <f t="shared" si="3"/>
        <v>0.24174663551401868</v>
      </c>
      <c r="W15" s="57">
        <f>'[1]Access-Jun'!S15</f>
        <v>51733.78</v>
      </c>
      <c r="X15" s="58">
        <f t="shared" si="4"/>
        <v>0.24174663551401868</v>
      </c>
    </row>
    <row r="16" spans="1:24" s="11" customFormat="1" ht="28.5" customHeight="1" x14ac:dyDescent="0.2">
      <c r="A16" s="52" t="str">
        <f>+'[1]Access-Jun'!A16</f>
        <v>12101</v>
      </c>
      <c r="B16" s="53" t="str">
        <f>+'[1]Access-Jun'!B16</f>
        <v>JUSTICA FEDERAL DE PRIMEIRO GRAU</v>
      </c>
      <c r="C16" s="52" t="str">
        <f>CONCATENATE('[1]Access-Jun'!C16,".",'[1]Access-Jun'!D16)</f>
        <v>02.122</v>
      </c>
      <c r="D16" s="52" t="str">
        <f>CONCATENATE('[1]Access-Jun'!E16,".",'[1]Access-Jun'!G16)</f>
        <v>0033.219Z</v>
      </c>
      <c r="E16" s="53" t="str">
        <f>+'[1]Access-Jun'!F16</f>
        <v>PROGRAMA DE GESTAO E MANUTENCAO DO PODER JUDICIARIO</v>
      </c>
      <c r="F16" s="53" t="str">
        <f>+'[1]Access-Jun'!H16</f>
        <v>CONSERVACAO E RECUPERACAO DE ATIVOS DE INFRAESTRUTURA DA UNI</v>
      </c>
      <c r="G16" s="52" t="str">
        <f>IF('[1]Access-Jun'!I16="1","F","S")</f>
        <v>F</v>
      </c>
      <c r="H16" s="52" t="str">
        <f>+'[1]Access-Jun'!J16</f>
        <v>1000</v>
      </c>
      <c r="I16" s="53" t="str">
        <f>+'[1]Access-Jun'!K16</f>
        <v>RECURSOS LIVRES DA UNIAO</v>
      </c>
      <c r="J16" s="52" t="str">
        <f>+'[1]Access-Jun'!L16</f>
        <v>4</v>
      </c>
      <c r="K16" s="57"/>
      <c r="L16" s="57"/>
      <c r="M16" s="57"/>
      <c r="N16" s="55">
        <f t="shared" si="0"/>
        <v>0</v>
      </c>
      <c r="O16" s="57">
        <v>0</v>
      </c>
      <c r="P16" s="57">
        <f>'[1]Access-Jun'!M16-'[1]Access-Jun'!N16</f>
        <v>13679500</v>
      </c>
      <c r="Q16" s="57">
        <f>'[1]Access-Jun'!O16-'[1]Access-Jun'!P16</f>
        <v>0</v>
      </c>
      <c r="R16" s="57">
        <f t="shared" si="1"/>
        <v>13679500</v>
      </c>
      <c r="S16" s="57">
        <f>'[1]Access-Jun'!Q16</f>
        <v>4986277.7300000004</v>
      </c>
      <c r="T16" s="58">
        <f t="shared" si="2"/>
        <v>0.36450730874666476</v>
      </c>
      <c r="U16" s="57">
        <f>'[1]Access-Jun'!R16</f>
        <v>766233.32</v>
      </c>
      <c r="V16" s="58">
        <f t="shared" si="3"/>
        <v>5.6013254870426549E-2</v>
      </c>
      <c r="W16" s="57">
        <f>'[1]Access-Jun'!S16</f>
        <v>374727.39</v>
      </c>
      <c r="X16" s="58">
        <f t="shared" si="4"/>
        <v>2.7393354289264961E-2</v>
      </c>
    </row>
    <row r="17" spans="1:24" s="11" customFormat="1" ht="28.5" customHeight="1" x14ac:dyDescent="0.2">
      <c r="A17" s="52" t="str">
        <f>+'[1]Access-Jun'!A17</f>
        <v>12101</v>
      </c>
      <c r="B17" s="53" t="str">
        <f>+'[1]Access-Jun'!B17</f>
        <v>JUSTICA FEDERAL DE PRIMEIRO GRAU</v>
      </c>
      <c r="C17" s="52" t="str">
        <f>CONCATENATE('[1]Access-Jun'!C17,".",'[1]Access-Jun'!D17)</f>
        <v>02.331</v>
      </c>
      <c r="D17" s="52" t="str">
        <f>CONCATENATE('[1]Access-Jun'!E17,".",'[1]Access-Jun'!G17)</f>
        <v>0033.2004</v>
      </c>
      <c r="E17" s="53" t="str">
        <f>+'[1]Access-Jun'!F17</f>
        <v>PROGRAMA DE GESTAO E MANUTENCAO DO PODER JUDICIARIO</v>
      </c>
      <c r="F17" s="53" t="str">
        <f>+'[1]Access-Jun'!H17</f>
        <v>ASSISTENCIA MEDICA E ODONTOLOGICA AOS SERVIDORES CIVIS, EMPR</v>
      </c>
      <c r="G17" s="52" t="str">
        <f>IF('[1]Access-Jun'!I17="1","F","S")</f>
        <v>F</v>
      </c>
      <c r="H17" s="52" t="str">
        <f>+'[1]Access-Jun'!J17</f>
        <v>1000</v>
      </c>
      <c r="I17" s="53" t="str">
        <f>+'[1]Access-Jun'!K17</f>
        <v>RECURSOS LIVRES DA UNIAO</v>
      </c>
      <c r="J17" s="52" t="str">
        <f>+'[1]Access-Jun'!L17</f>
        <v>3</v>
      </c>
      <c r="K17" s="57"/>
      <c r="L17" s="57"/>
      <c r="M17" s="57"/>
      <c r="N17" s="55">
        <f t="shared" si="0"/>
        <v>0</v>
      </c>
      <c r="O17" s="57">
        <v>0</v>
      </c>
      <c r="P17" s="57">
        <f>'[1]Access-Jun'!M17-'[1]Access-Jun'!N17</f>
        <v>94815101</v>
      </c>
      <c r="Q17" s="57">
        <f>'[1]Access-Jun'!O17-'[1]Access-Jun'!P17</f>
        <v>0</v>
      </c>
      <c r="R17" s="57">
        <f t="shared" si="1"/>
        <v>94815101</v>
      </c>
      <c r="S17" s="57">
        <f>'[1]Access-Jun'!Q17</f>
        <v>92930737.790000007</v>
      </c>
      <c r="T17" s="58">
        <f t="shared" si="2"/>
        <v>0.98012591675665683</v>
      </c>
      <c r="U17" s="57">
        <f>'[1]Access-Jun'!R17</f>
        <v>42972287.729999997</v>
      </c>
      <c r="V17" s="58">
        <f t="shared" si="3"/>
        <v>0.45322197916553397</v>
      </c>
      <c r="W17" s="57">
        <f>'[1]Access-Jun'!S17</f>
        <v>39595878.5</v>
      </c>
      <c r="X17" s="58">
        <f t="shared" si="4"/>
        <v>0.41761152055303935</v>
      </c>
    </row>
    <row r="18" spans="1:24" s="11" customFormat="1" ht="28.5" customHeight="1" x14ac:dyDescent="0.2">
      <c r="A18" s="52" t="str">
        <f>+'[1]Access-Jun'!A18</f>
        <v>12101</v>
      </c>
      <c r="B18" s="53" t="str">
        <f>+'[1]Access-Jun'!B18</f>
        <v>JUSTICA FEDERAL DE PRIMEIRO GRAU</v>
      </c>
      <c r="C18" s="52" t="str">
        <f>CONCATENATE('[1]Access-Jun'!C18,".",'[1]Access-Jun'!D18)</f>
        <v>02.331</v>
      </c>
      <c r="D18" s="52" t="str">
        <f>CONCATENATE('[1]Access-Jun'!E18,".",'[1]Access-Jun'!G18)</f>
        <v>0033.212B</v>
      </c>
      <c r="E18" s="53" t="str">
        <f>+'[1]Access-Jun'!F18</f>
        <v>PROGRAMA DE GESTAO E MANUTENCAO DO PODER JUDICIARIO</v>
      </c>
      <c r="F18" s="53" t="str">
        <f>+'[1]Access-Jun'!H18</f>
        <v>BENEFICIOS OBRIGATORIOS AOS SERVIDORES CIVIS, EMPREGADOS, MI</v>
      </c>
      <c r="G18" s="52" t="str">
        <f>IF('[1]Access-Jun'!I18="1","F","S")</f>
        <v>F</v>
      </c>
      <c r="H18" s="52" t="str">
        <f>+'[1]Access-Jun'!J18</f>
        <v>1000</v>
      </c>
      <c r="I18" s="53" t="str">
        <f>+'[1]Access-Jun'!K18</f>
        <v>RECURSOS LIVRES DA UNIAO</v>
      </c>
      <c r="J18" s="52" t="str">
        <f>+'[1]Access-Jun'!L18</f>
        <v>3</v>
      </c>
      <c r="K18" s="57"/>
      <c r="L18" s="57"/>
      <c r="M18" s="57"/>
      <c r="N18" s="55">
        <f t="shared" si="0"/>
        <v>0</v>
      </c>
      <c r="O18" s="57">
        <v>0</v>
      </c>
      <c r="P18" s="57">
        <f>'[1]Access-Jun'!M18-'[1]Access-Jun'!N18</f>
        <v>83211000.829999998</v>
      </c>
      <c r="Q18" s="57">
        <f>'[1]Access-Jun'!O18-'[1]Access-Jun'!P18</f>
        <v>0</v>
      </c>
      <c r="R18" s="57">
        <f t="shared" si="1"/>
        <v>83211000.829999998</v>
      </c>
      <c r="S18" s="57">
        <f>'[1]Access-Jun'!Q18</f>
        <v>82928063.859999999</v>
      </c>
      <c r="T18" s="58">
        <f t="shared" si="2"/>
        <v>0.99659976484866419</v>
      </c>
      <c r="U18" s="57">
        <f>'[1]Access-Jun'!R18</f>
        <v>50921071.340000004</v>
      </c>
      <c r="V18" s="58">
        <f t="shared" si="3"/>
        <v>0.61195119433825473</v>
      </c>
      <c r="W18" s="57">
        <f>'[1]Access-Jun'!S18</f>
        <v>50921071.340000004</v>
      </c>
      <c r="X18" s="58">
        <f t="shared" si="4"/>
        <v>0.61195119433825473</v>
      </c>
    </row>
    <row r="19" spans="1:24" s="11" customFormat="1" ht="28.5" customHeight="1" x14ac:dyDescent="0.2">
      <c r="A19" s="52" t="str">
        <f>+'[1]Access-Jun'!A19</f>
        <v>12101</v>
      </c>
      <c r="B19" s="53" t="str">
        <f>+'[1]Access-Jun'!B19</f>
        <v>JUSTICA FEDERAL DE PRIMEIRO GRAU</v>
      </c>
      <c r="C19" s="52" t="str">
        <f>CONCATENATE('[1]Access-Jun'!C19,".",'[1]Access-Jun'!D19)</f>
        <v>02.846</v>
      </c>
      <c r="D19" s="52" t="str">
        <f>CONCATENATE('[1]Access-Jun'!E19,".",'[1]Access-Jun'!G19)</f>
        <v>0033.09HB</v>
      </c>
      <c r="E19" s="53" t="str">
        <f>+'[1]Access-Jun'!F19</f>
        <v>PROGRAMA DE GESTAO E MANUTENCAO DO PODER JUDICIARIO</v>
      </c>
      <c r="F19" s="53" t="str">
        <f>+'[1]Access-Jun'!H19</f>
        <v>CONTRIBUICAO DA UNIAO, DE SUAS AUTARQUIAS E FUNDACOES PARA O</v>
      </c>
      <c r="G19" s="52" t="str">
        <f>IF('[1]Access-Jun'!I19="1","F","S")</f>
        <v>F</v>
      </c>
      <c r="H19" s="52" t="str">
        <f>+'[1]Access-Jun'!J19</f>
        <v>1000</v>
      </c>
      <c r="I19" s="53" t="str">
        <f>+'[1]Access-Jun'!K19</f>
        <v>RECURSOS LIVRES DA UNIAO</v>
      </c>
      <c r="J19" s="52" t="str">
        <f>+'[1]Access-Jun'!L19</f>
        <v>1</v>
      </c>
      <c r="K19" s="57"/>
      <c r="L19" s="57"/>
      <c r="M19" s="57"/>
      <c r="N19" s="55">
        <f t="shared" si="0"/>
        <v>0</v>
      </c>
      <c r="O19" s="57">
        <v>0</v>
      </c>
      <c r="P19" s="57">
        <f>'[1]Access-Jun'!M19-'[1]Access-Jun'!N19</f>
        <v>119267301.64</v>
      </c>
      <c r="Q19" s="57">
        <f>'[1]Access-Jun'!O19-'[1]Access-Jun'!P19</f>
        <v>0</v>
      </c>
      <c r="R19" s="57">
        <f t="shared" si="1"/>
        <v>119267301.64</v>
      </c>
      <c r="S19" s="57">
        <f>'[1]Access-Jun'!Q19</f>
        <v>119267301.64</v>
      </c>
      <c r="T19" s="58">
        <f t="shared" si="2"/>
        <v>1</v>
      </c>
      <c r="U19" s="57">
        <f>'[1]Access-Jun'!R19</f>
        <v>119267301.64</v>
      </c>
      <c r="V19" s="58">
        <f t="shared" si="3"/>
        <v>1</v>
      </c>
      <c r="W19" s="57">
        <f>'[1]Access-Jun'!S19</f>
        <v>119267301.64</v>
      </c>
      <c r="X19" s="58">
        <f t="shared" si="4"/>
        <v>1</v>
      </c>
    </row>
    <row r="20" spans="1:24" s="11" customFormat="1" ht="28.5" customHeight="1" x14ac:dyDescent="0.2">
      <c r="A20" s="52" t="str">
        <f>+'[1]Access-Jun'!A20</f>
        <v>12101</v>
      </c>
      <c r="B20" s="53" t="str">
        <f>+'[1]Access-Jun'!B20</f>
        <v>JUSTICA FEDERAL DE PRIMEIRO GRAU</v>
      </c>
      <c r="C20" s="52" t="str">
        <f>CONCATENATE('[1]Access-Jun'!C20,".",'[1]Access-Jun'!D20)</f>
        <v>09.272</v>
      </c>
      <c r="D20" s="52" t="str">
        <f>CONCATENATE('[1]Access-Jun'!E20,".",'[1]Access-Jun'!G20)</f>
        <v>0033.0181</v>
      </c>
      <c r="E20" s="53" t="str">
        <f>+'[1]Access-Jun'!F20</f>
        <v>PROGRAMA DE GESTAO E MANUTENCAO DO PODER JUDICIARIO</v>
      </c>
      <c r="F20" s="53" t="str">
        <f>+'[1]Access-Jun'!H20</f>
        <v>APOSENTADORIAS E PENSOES CIVIS DA UNIAO</v>
      </c>
      <c r="G20" s="52" t="str">
        <f>IF('[1]Access-Jun'!I20="1","F","S")</f>
        <v>S</v>
      </c>
      <c r="H20" s="52" t="str">
        <f>+'[1]Access-Jun'!J20</f>
        <v>1056</v>
      </c>
      <c r="I20" s="53" t="str">
        <f>+'[1]Access-Jun'!K20</f>
        <v>BENEFICIOS DO RPPS DA UNIAO</v>
      </c>
      <c r="J20" s="52" t="str">
        <f>+'[1]Access-Jun'!L20</f>
        <v>1</v>
      </c>
      <c r="K20" s="57"/>
      <c r="L20" s="57"/>
      <c r="M20" s="57"/>
      <c r="N20" s="55">
        <f t="shared" si="0"/>
        <v>0</v>
      </c>
      <c r="O20" s="57">
        <v>0</v>
      </c>
      <c r="P20" s="57">
        <f>'[1]Access-Jun'!M20-'[1]Access-Jun'!N20</f>
        <v>176363057.63</v>
      </c>
      <c r="Q20" s="57">
        <f>'[1]Access-Jun'!O20-'[1]Access-Jun'!P20</f>
        <v>0</v>
      </c>
      <c r="R20" s="57">
        <f t="shared" si="1"/>
        <v>176363057.63</v>
      </c>
      <c r="S20" s="57">
        <f>'[1]Access-Jun'!Q20</f>
        <v>176363057.63</v>
      </c>
      <c r="T20" s="58">
        <f t="shared" si="2"/>
        <v>1</v>
      </c>
      <c r="U20" s="57">
        <f>'[1]Access-Jun'!R20</f>
        <v>176355667.06999999</v>
      </c>
      <c r="V20" s="58">
        <f t="shared" si="3"/>
        <v>0.99995809462537499</v>
      </c>
      <c r="W20" s="57">
        <f>'[1]Access-Jun'!S20</f>
        <v>168830980.15000001</v>
      </c>
      <c r="X20" s="58">
        <f t="shared" si="4"/>
        <v>0.95729220404081516</v>
      </c>
    </row>
    <row r="21" spans="1:24" s="11" customFormat="1" ht="28.5" customHeight="1" x14ac:dyDescent="0.2">
      <c r="A21" s="52" t="str">
        <f>+'[1]Access-Jun'!A21</f>
        <v>12101</v>
      </c>
      <c r="B21" s="53" t="str">
        <f>+'[1]Access-Jun'!B21</f>
        <v>JUSTICA FEDERAL DE PRIMEIRO GRAU</v>
      </c>
      <c r="C21" s="52" t="str">
        <f>CONCATENATE('[1]Access-Jun'!C21,".",'[1]Access-Jun'!D21)</f>
        <v>28.846</v>
      </c>
      <c r="D21" s="52" t="str">
        <f>CONCATENATE('[1]Access-Jun'!E21,".",'[1]Access-Jun'!G21)</f>
        <v>0909.00S6</v>
      </c>
      <c r="E21" s="53" t="str">
        <f>+'[1]Access-Jun'!F21</f>
        <v>OPERACOES ESPECIAIS: OUTROS ENCARGOS ESPECIAIS</v>
      </c>
      <c r="F21" s="53" t="str">
        <f>+'[1]Access-Jun'!H21</f>
        <v>BENEFICIO ESPECIAL - LEI N. 12.618, DE 2012</v>
      </c>
      <c r="G21" s="52" t="str">
        <f>IF('[1]Access-Jun'!I21="1","F","S")</f>
        <v>F</v>
      </c>
      <c r="H21" s="52" t="str">
        <f>+'[1]Access-Jun'!J21</f>
        <v>1000</v>
      </c>
      <c r="I21" s="53" t="str">
        <f>+'[1]Access-Jun'!K21</f>
        <v>RECURSOS LIVRES DA UNIAO</v>
      </c>
      <c r="J21" s="52" t="str">
        <f>+'[1]Access-Jun'!L21</f>
        <v>1</v>
      </c>
      <c r="K21" s="57"/>
      <c r="L21" s="57"/>
      <c r="M21" s="57"/>
      <c r="N21" s="55">
        <f t="shared" si="0"/>
        <v>0</v>
      </c>
      <c r="O21" s="57">
        <v>0</v>
      </c>
      <c r="P21" s="57">
        <f>'[1]Access-Jun'!M21-'[1]Access-Jun'!N21</f>
        <v>1263823.48</v>
      </c>
      <c r="Q21" s="57">
        <f>'[1]Access-Jun'!O21-'[1]Access-Jun'!P21</f>
        <v>0</v>
      </c>
      <c r="R21" s="57">
        <f t="shared" si="1"/>
        <v>1263823.48</v>
      </c>
      <c r="S21" s="57">
        <f>'[1]Access-Jun'!Q21</f>
        <v>1263823.48</v>
      </c>
      <c r="T21" s="58">
        <f t="shared" si="2"/>
        <v>1</v>
      </c>
      <c r="U21" s="57">
        <f>'[1]Access-Jun'!R21</f>
        <v>1263823.48</v>
      </c>
      <c r="V21" s="58">
        <f t="shared" si="3"/>
        <v>1</v>
      </c>
      <c r="W21" s="57">
        <f>'[1]Access-Jun'!S21</f>
        <v>1263823.48</v>
      </c>
      <c r="X21" s="58">
        <f t="shared" si="4"/>
        <v>1</v>
      </c>
    </row>
    <row r="22" spans="1:24" s="11" customFormat="1" ht="28.5" customHeight="1" x14ac:dyDescent="0.2">
      <c r="A22" s="52" t="str">
        <f>+'[1]Access-Jun'!A22</f>
        <v>12104</v>
      </c>
      <c r="B22" s="53" t="str">
        <f>+'[1]Access-Jun'!B22</f>
        <v>TRIBUNAL REGIONAL FEDERAL DA 3A. REGIAO</v>
      </c>
      <c r="C22" s="52" t="str">
        <f>CONCATENATE('[1]Access-Jun'!C22,".",'[1]Access-Jun'!D22)</f>
        <v>02.061</v>
      </c>
      <c r="D22" s="52" t="str">
        <f>CONCATENATE('[1]Access-Jun'!E22,".",'[1]Access-Jun'!G22)</f>
        <v>0033.4257</v>
      </c>
      <c r="E22" s="53" t="str">
        <f>+'[1]Access-Jun'!F22</f>
        <v>PROGRAMA DE GESTAO E MANUTENCAO DO PODER JUDICIARIO</v>
      </c>
      <c r="F22" s="53" t="str">
        <f>+'[1]Access-Jun'!H22</f>
        <v>JULGAMENTO DE CAUSAS NA JUSTICA FEDERAL</v>
      </c>
      <c r="G22" s="52" t="str">
        <f>IF('[1]Access-Jun'!I22="1","F","S")</f>
        <v>F</v>
      </c>
      <c r="H22" s="52" t="str">
        <f>+'[1]Access-Jun'!J22</f>
        <v>1000</v>
      </c>
      <c r="I22" s="53" t="str">
        <f>+'[1]Access-Jun'!K22</f>
        <v>RECURSOS LIVRES DA UNIAO</v>
      </c>
      <c r="J22" s="52" t="str">
        <f>+'[1]Access-Jun'!L22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'[1]Access-Jun'!M22-'[1]Access-Jun'!N22</f>
        <v>6750</v>
      </c>
      <c r="Q22" s="57">
        <f>'[1]Access-Jun'!O22-'[1]Access-Jun'!P22</f>
        <v>0</v>
      </c>
      <c r="R22" s="57">
        <f t="shared" si="1"/>
        <v>6750</v>
      </c>
      <c r="S22" s="57">
        <f>'[1]Access-Jun'!Q22</f>
        <v>6750</v>
      </c>
      <c r="T22" s="58">
        <f t="shared" si="2"/>
        <v>1</v>
      </c>
      <c r="U22" s="57">
        <f>'[1]Access-Jun'!R22</f>
        <v>6750</v>
      </c>
      <c r="V22" s="58">
        <f t="shared" si="3"/>
        <v>1</v>
      </c>
      <c r="W22" s="57">
        <f>'[1]Access-Jun'!S22</f>
        <v>6750</v>
      </c>
      <c r="X22" s="58">
        <f t="shared" si="4"/>
        <v>1</v>
      </c>
    </row>
    <row r="23" spans="1:24" s="11" customFormat="1" ht="28.5" customHeight="1" x14ac:dyDescent="0.2">
      <c r="A23" s="52" t="str">
        <f>+'[1]Access-Jun'!A23</f>
        <v>12107</v>
      </c>
      <c r="B23" s="53" t="str">
        <f>+'[1]Access-Jun'!B23</f>
        <v>TRIBUNAL REGIONAL FEDERAL DA 6A. REGIAO</v>
      </c>
      <c r="C23" s="52" t="str">
        <f>CONCATENATE('[1]Access-Jun'!C23,".",'[1]Access-Jun'!D23)</f>
        <v>02.061</v>
      </c>
      <c r="D23" s="52" t="str">
        <f>CONCATENATE('[1]Access-Jun'!E23,".",'[1]Access-Jun'!G23)</f>
        <v>0033.4257</v>
      </c>
      <c r="E23" s="53" t="str">
        <f>+'[1]Access-Jun'!F23</f>
        <v>PROGRAMA DE GESTAO E MANUTENCAO DO PODER JUDICIARIO</v>
      </c>
      <c r="F23" s="53" t="str">
        <f>+'[1]Access-Jun'!H23</f>
        <v>JULGAMENTO DE CAUSAS NA JUSTICA FEDERAL</v>
      </c>
      <c r="G23" s="52" t="str">
        <f>IF('[1]Access-Jun'!I23="1","F","S")</f>
        <v>F</v>
      </c>
      <c r="H23" s="52" t="str">
        <f>+'[1]Access-Jun'!J23</f>
        <v>1000</v>
      </c>
      <c r="I23" s="53" t="str">
        <f>+'[1]Access-Jun'!K23</f>
        <v>RECURSOS LIVRES DA UNIAO</v>
      </c>
      <c r="J23" s="52" t="str">
        <f>+'[1]Access-Jun'!L23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'[1]Access-Jun'!M23-'[1]Access-Jun'!N23</f>
        <v>1593.7</v>
      </c>
      <c r="Q23" s="57">
        <f>'[1]Access-Jun'!O23-'[1]Access-Jun'!P23</f>
        <v>0</v>
      </c>
      <c r="R23" s="57">
        <f t="shared" si="1"/>
        <v>1593.7</v>
      </c>
      <c r="S23" s="57">
        <f>'[1]Access-Jun'!Q23</f>
        <v>1593.7</v>
      </c>
      <c r="T23" s="58">
        <f t="shared" si="2"/>
        <v>1</v>
      </c>
      <c r="U23" s="57">
        <f>'[1]Access-Jun'!R23</f>
        <v>1593.7</v>
      </c>
      <c r="V23" s="58">
        <f t="shared" si="3"/>
        <v>1</v>
      </c>
      <c r="W23" s="57">
        <f>'[1]Access-Jun'!S23</f>
        <v>1593.7</v>
      </c>
      <c r="X23" s="58">
        <f t="shared" si="4"/>
        <v>1</v>
      </c>
    </row>
    <row r="24" spans="1:24" s="11" customFormat="1" ht="28.5" customHeight="1" x14ac:dyDescent="0.2">
      <c r="A24" s="52" t="str">
        <f>+'[1]Access-Jun'!A24</f>
        <v>17101</v>
      </c>
      <c r="B24" s="53" t="str">
        <f>+'[1]Access-Jun'!B24</f>
        <v>CONSELHO NACIONAL DE JUSTICA</v>
      </c>
      <c r="C24" s="52" t="str">
        <f>CONCATENATE('[1]Access-Jun'!C24,".",'[1]Access-Jun'!D24)</f>
        <v>02.032</v>
      </c>
      <c r="D24" s="52" t="str">
        <f>CONCATENATE('[1]Access-Jun'!E24,".",'[1]Access-Jun'!G24)</f>
        <v>0033.21BH</v>
      </c>
      <c r="E24" s="53" t="str">
        <f>+'[1]Access-Jun'!F24</f>
        <v>PROGRAMA DE GESTAO E MANUTENCAO DO PODER JUDICIARIO</v>
      </c>
      <c r="F24" s="53" t="str">
        <f>+'[1]Access-Jun'!H24</f>
        <v>CONTROLE DA ATUACAO ADMINISTRATIVA E FINANCEIRA DO PODER JUD</v>
      </c>
      <c r="G24" s="52" t="str">
        <f>IF('[1]Access-Jun'!I24="1","F","S")</f>
        <v>F</v>
      </c>
      <c r="H24" s="52" t="str">
        <f>+'[1]Access-Jun'!J24</f>
        <v>1000</v>
      </c>
      <c r="I24" s="53" t="str">
        <f>+'[1]Access-Jun'!K24</f>
        <v>RECURSOS LIVRES DA UNIAO</v>
      </c>
      <c r="J24" s="52" t="str">
        <f>+'[1]Access-Jun'!L24</f>
        <v>3</v>
      </c>
      <c r="K24" s="57"/>
      <c r="L24" s="57"/>
      <c r="M24" s="57"/>
      <c r="N24" s="55">
        <f t="shared" si="0"/>
        <v>0</v>
      </c>
      <c r="O24" s="57">
        <v>0</v>
      </c>
      <c r="P24" s="57">
        <f>'[1]Access-Jun'!M24-'[1]Access-Jun'!N24</f>
        <v>0</v>
      </c>
      <c r="Q24" s="57">
        <f>'[1]Access-Jun'!O24-'[1]Access-Jun'!P24</f>
        <v>1094.8</v>
      </c>
      <c r="R24" s="57">
        <f t="shared" si="1"/>
        <v>1094.8</v>
      </c>
      <c r="S24" s="57">
        <f>'[1]Access-Jun'!Q24</f>
        <v>1094.8</v>
      </c>
      <c r="T24" s="58">
        <f t="shared" si="2"/>
        <v>1</v>
      </c>
      <c r="U24" s="57">
        <f>'[1]Access-Jun'!R24</f>
        <v>1094.8</v>
      </c>
      <c r="V24" s="58">
        <f t="shared" si="3"/>
        <v>1</v>
      </c>
      <c r="W24" s="57">
        <f>'[1]Access-Jun'!S24</f>
        <v>1094.8</v>
      </c>
      <c r="X24" s="58">
        <f t="shared" si="4"/>
        <v>1</v>
      </c>
    </row>
    <row r="25" spans="1:24" s="11" customFormat="1" ht="28.5" customHeight="1" x14ac:dyDescent="0.2">
      <c r="A25" s="52" t="str">
        <f>+'[1]Access-Jun'!A25</f>
        <v>33201</v>
      </c>
      <c r="B25" s="53" t="str">
        <f>+'[1]Access-Jun'!B25</f>
        <v>INSTITUTO NACIONAL DO SEGURO SOCIAL</v>
      </c>
      <c r="C25" s="52" t="str">
        <f>CONCATENATE('[1]Access-Jun'!C25,".",'[1]Access-Jun'!D25)</f>
        <v>28.846</v>
      </c>
      <c r="D25" s="52" t="str">
        <f>CONCATENATE('[1]Access-Jun'!E25,".",'[1]Access-Jun'!G25)</f>
        <v>0901.00SA</v>
      </c>
      <c r="E25" s="53" t="str">
        <f>+'[1]Access-Jun'!F25</f>
        <v>OPERACOES ESPECIAIS: CUMPRIMENTO DE SENTENCAS JUDICIAIS</v>
      </c>
      <c r="F25" s="53" t="str">
        <f>+'[1]Access-Jun'!H25</f>
        <v>PAGAMENTO DE HONORARIOS PERICIAIS NAS ACOES EM QUE O INSS FI</v>
      </c>
      <c r="G25" s="52" t="str">
        <f>IF('[1]Access-Jun'!I25="1","F","S")</f>
        <v>S</v>
      </c>
      <c r="H25" s="52" t="str">
        <f>+'[1]Access-Jun'!J25</f>
        <v>1049</v>
      </c>
      <c r="I25" s="53" t="str">
        <f>+'[1]Access-Jun'!K25</f>
        <v>REC.PROP.UO PARA APLIC. EM SEGURIDADE SOCIAL</v>
      </c>
      <c r="J25" s="52" t="str">
        <f>+'[1]Access-Jun'!L25</f>
        <v>3</v>
      </c>
      <c r="K25" s="57"/>
      <c r="L25" s="57"/>
      <c r="M25" s="57"/>
      <c r="N25" s="55">
        <f t="shared" si="0"/>
        <v>0</v>
      </c>
      <c r="O25" s="57">
        <v>0</v>
      </c>
      <c r="P25" s="57">
        <f>'[1]Access-Jun'!M25-'[1]Access-Jun'!N25</f>
        <v>29614618</v>
      </c>
      <c r="Q25" s="57">
        <f>'[1]Access-Jun'!O25-'[1]Access-Jun'!P25</f>
        <v>0</v>
      </c>
      <c r="R25" s="57">
        <f t="shared" si="1"/>
        <v>29614618</v>
      </c>
      <c r="S25" s="57">
        <f>'[1]Access-Jun'!Q25</f>
        <v>29582187.329999998</v>
      </c>
      <c r="T25" s="58">
        <f t="shared" si="2"/>
        <v>0.99890491006839932</v>
      </c>
      <c r="U25" s="57">
        <f>'[1]Access-Jun'!R25</f>
        <v>29570453.039999999</v>
      </c>
      <c r="V25" s="58">
        <f t="shared" si="3"/>
        <v>0.99850867703240331</v>
      </c>
      <c r="W25" s="57">
        <f>'[1]Access-Jun'!S25</f>
        <v>27066984.949999999</v>
      </c>
      <c r="X25" s="58">
        <f t="shared" si="4"/>
        <v>0.91397380003348339</v>
      </c>
    </row>
    <row r="26" spans="1:24" s="11" customFormat="1" ht="28.5" customHeight="1" x14ac:dyDescent="0.2">
      <c r="A26" s="52" t="str">
        <f>+'[1]Access-Jun'!A26</f>
        <v>34101</v>
      </c>
      <c r="B26" s="53" t="str">
        <f>+'[1]Access-Jun'!B26</f>
        <v>MINISTERIO PUBLICO FEDERAL</v>
      </c>
      <c r="C26" s="52" t="str">
        <f>CONCATENATE('[1]Access-Jun'!C26,".",'[1]Access-Jun'!D26)</f>
        <v>03.062</v>
      </c>
      <c r="D26" s="52" t="str">
        <f>CONCATENATE('[1]Access-Jun'!E26,".",'[1]Access-Jun'!G26)</f>
        <v>0031.4264</v>
      </c>
      <c r="E26" s="53" t="str">
        <f>+'[1]Access-Jun'!F26</f>
        <v>PROGRAMA DE GESTAO E MANUTENCAO DO MINISTERIO PUBLICO</v>
      </c>
      <c r="F26" s="53" t="str">
        <f>+'[1]Access-Jun'!H26</f>
        <v>DEFESA DO INTERESSE PUBLICO NO PROCESSO JUDICIARIO - MINISTE</v>
      </c>
      <c r="G26" s="52" t="str">
        <f>IF('[1]Access-Jun'!I26="1","F","S")</f>
        <v>F</v>
      </c>
      <c r="H26" s="52" t="str">
        <f>+'[1]Access-Jun'!J26</f>
        <v>1000</v>
      </c>
      <c r="I26" s="53" t="str">
        <f>+'[1]Access-Jun'!K26</f>
        <v>RECURSOS LIVRES DA UNIAO</v>
      </c>
      <c r="J26" s="52" t="str">
        <f>+'[1]Access-Jun'!L26</f>
        <v>3</v>
      </c>
      <c r="K26" s="57"/>
      <c r="L26" s="57"/>
      <c r="M26" s="57"/>
      <c r="N26" s="55">
        <f t="shared" si="0"/>
        <v>0</v>
      </c>
      <c r="O26" s="57">
        <v>0</v>
      </c>
      <c r="P26" s="57">
        <f>'[1]Access-Jun'!M26-'[1]Access-Jun'!N26</f>
        <v>0</v>
      </c>
      <c r="Q26" s="57">
        <f>'[1]Access-Jun'!O26-'[1]Access-Jun'!P26</f>
        <v>61841.57</v>
      </c>
      <c r="R26" s="57">
        <f t="shared" si="1"/>
        <v>61841.57</v>
      </c>
      <c r="S26" s="57">
        <f>'[1]Access-Jun'!Q26</f>
        <v>59410.76</v>
      </c>
      <c r="T26" s="58">
        <f t="shared" si="2"/>
        <v>0.96069294489127621</v>
      </c>
      <c r="U26" s="57">
        <f>'[1]Access-Jun'!R26</f>
        <v>19573.8</v>
      </c>
      <c r="V26" s="58">
        <f t="shared" si="3"/>
        <v>0.31651525017880366</v>
      </c>
      <c r="W26" s="57">
        <f>'[1]Access-Jun'!S26</f>
        <v>19259.919999999998</v>
      </c>
      <c r="X26" s="58">
        <f t="shared" si="4"/>
        <v>0.31143969986531711</v>
      </c>
    </row>
    <row r="27" spans="1:24" s="11" customFormat="1" ht="28.5" customHeight="1" thickBot="1" x14ac:dyDescent="0.25">
      <c r="A27" s="52" t="str">
        <f>+'[1]Access-Jun'!A27</f>
        <v>63101</v>
      </c>
      <c r="B27" s="53" t="str">
        <f>+'[1]Access-Jun'!B27</f>
        <v>ADVOCACIA-GERAL DA UNIAO - AGU</v>
      </c>
      <c r="C27" s="52" t="str">
        <f>CONCATENATE('[1]Access-Jun'!C27,".",'[1]Access-Jun'!D27)</f>
        <v>03.092</v>
      </c>
      <c r="D27" s="52" t="str">
        <f>CONCATENATE('[1]Access-Jun'!E27,".",'[1]Access-Jun'!G27)</f>
        <v>4105.2674</v>
      </c>
      <c r="E27" s="53" t="str">
        <f>+'[1]Access-Jun'!F27</f>
        <v>DEFESA DA DEMOCRACIA E SEGURANCA JURIDICA PARA INOVACAOEM PO</v>
      </c>
      <c r="F27" s="53" t="str">
        <f>+'[1]Access-Jun'!H27</f>
        <v>REPRESENTACAO JUDICIAL E EXTRAJUDICIAL DA UNIAO E SUAS AUTAR</v>
      </c>
      <c r="G27" s="52" t="str">
        <f>IF('[1]Access-Jun'!I27="1","F","S")</f>
        <v>F</v>
      </c>
      <c r="H27" s="52" t="str">
        <f>+'[1]Access-Jun'!J27</f>
        <v>1000</v>
      </c>
      <c r="I27" s="53" t="str">
        <f>+'[1]Access-Jun'!K27</f>
        <v>RECURSOS LIVRES DA UNIAO</v>
      </c>
      <c r="J27" s="52" t="str">
        <f>+'[1]Access-Jun'!L27</f>
        <v>3</v>
      </c>
      <c r="K27" s="57"/>
      <c r="L27" s="57"/>
      <c r="M27" s="57"/>
      <c r="N27" s="55">
        <f t="shared" si="0"/>
        <v>0</v>
      </c>
      <c r="O27" s="57">
        <v>0</v>
      </c>
      <c r="P27" s="57">
        <f>'[1]Access-Jun'!M27-'[1]Access-Jun'!N27</f>
        <v>0</v>
      </c>
      <c r="Q27" s="57">
        <f>'[1]Access-Jun'!O27-'[1]Access-Jun'!P27</f>
        <v>91570.31</v>
      </c>
      <c r="R27" s="57">
        <f t="shared" si="1"/>
        <v>91570.31</v>
      </c>
      <c r="S27" s="57">
        <f>'[1]Access-Jun'!Q27</f>
        <v>82996.67</v>
      </c>
      <c r="T27" s="58">
        <f t="shared" si="2"/>
        <v>0.90637096237852643</v>
      </c>
      <c r="U27" s="57">
        <f>'[1]Access-Jun'!R27</f>
        <v>82996.67</v>
      </c>
      <c r="V27" s="58">
        <f t="shared" si="3"/>
        <v>0.90637096237852643</v>
      </c>
      <c r="W27" s="57">
        <f>'[1]Access-Jun'!S27</f>
        <v>81471.490000000005</v>
      </c>
      <c r="X27" s="58">
        <f t="shared" si="4"/>
        <v>0.8897151270974184</v>
      </c>
    </row>
    <row r="28" spans="1:24" s="11" customFormat="1" ht="28.5" customHeight="1" thickBot="1" x14ac:dyDescent="0.25">
      <c r="A28" s="19" t="s">
        <v>48</v>
      </c>
      <c r="B28" s="59"/>
      <c r="C28" s="59"/>
      <c r="D28" s="59"/>
      <c r="E28" s="59"/>
      <c r="F28" s="59"/>
      <c r="G28" s="59"/>
      <c r="H28" s="59"/>
      <c r="I28" s="59"/>
      <c r="J28" s="20"/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1">
        <f>SUM(P10:P27)</f>
        <v>1473586157.0699999</v>
      </c>
      <c r="Q28" s="61">
        <f>SUM(Q10:Q27)</f>
        <v>154506.68</v>
      </c>
      <c r="R28" s="61">
        <f>SUM(R10:R27)</f>
        <v>1473740663.7499998</v>
      </c>
      <c r="S28" s="61">
        <f>SUM(S10:S27)</f>
        <v>1415030550.3100002</v>
      </c>
      <c r="T28" s="62">
        <f t="shared" si="2"/>
        <v>0.96016252052745221</v>
      </c>
      <c r="U28" s="61">
        <f>SUM(U10:U27)</f>
        <v>1218577708.9000001</v>
      </c>
      <c r="V28" s="62">
        <f t="shared" si="3"/>
        <v>0.82686034176411605</v>
      </c>
      <c r="W28" s="61">
        <f>SUM(W10:W27)</f>
        <v>1170316553.6100001</v>
      </c>
      <c r="X28" s="62">
        <f t="shared" si="4"/>
        <v>0.79411295514644809</v>
      </c>
    </row>
    <row r="29" spans="1:24" ht="12.75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63"/>
      <c r="S29" s="2"/>
      <c r="T29" s="2"/>
      <c r="U29" s="4"/>
      <c r="V29" s="2"/>
      <c r="W29" s="4"/>
      <c r="X29" s="2"/>
    </row>
    <row r="30" spans="1:24" ht="12.75" x14ac:dyDescent="0.2">
      <c r="A30" s="2" t="s">
        <v>50</v>
      </c>
      <c r="B30" s="64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63"/>
      <c r="S30" s="2"/>
      <c r="T30" s="2"/>
      <c r="U30" s="4"/>
      <c r="V30" s="2"/>
      <c r="W30" s="4"/>
      <c r="X30" s="2"/>
    </row>
    <row r="31" spans="1:24" s="7" customFormat="1" ht="15.95" customHeight="1" x14ac:dyDescent="0.2">
      <c r="R31" s="65"/>
    </row>
    <row r="32" spans="1:24" ht="12.75" x14ac:dyDescent="0.2">
      <c r="N32" s="66"/>
      <c r="O32" s="66"/>
      <c r="P32" s="68"/>
      <c r="Q32" s="69"/>
      <c r="R32" s="70"/>
      <c r="S32" s="71"/>
      <c r="T32" s="71"/>
      <c r="U32" s="71"/>
      <c r="V32" s="71"/>
      <c r="W32" s="71"/>
      <c r="X32" s="7"/>
    </row>
    <row r="33" spans="14:24" ht="12.75" x14ac:dyDescent="0.2">
      <c r="N33" s="66"/>
      <c r="O33" s="71"/>
      <c r="P33" s="67"/>
      <c r="Q33" s="67"/>
      <c r="R33" s="72"/>
      <c r="S33" s="71"/>
      <c r="T33" s="71"/>
      <c r="U33" s="71"/>
      <c r="V33" s="71"/>
      <c r="W33" s="71"/>
      <c r="X33" s="7"/>
    </row>
    <row r="34" spans="14:24" ht="12.75" x14ac:dyDescent="0.2">
      <c r="N34" s="73"/>
      <c r="O34" s="11"/>
      <c r="P34" s="11"/>
      <c r="Q34" s="11"/>
      <c r="R34" s="74"/>
      <c r="S34" s="11"/>
      <c r="T34" s="11"/>
      <c r="U34" s="11"/>
      <c r="V34" s="11"/>
      <c r="W34" s="11"/>
      <c r="X34" s="7"/>
    </row>
    <row r="35" spans="14:24" ht="25.5" customHeight="1" x14ac:dyDescent="0.2">
      <c r="N35" s="75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4:24" ht="25.5" customHeight="1" x14ac:dyDescent="0.2">
      <c r="N36" s="76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2025-07-16T20:21:24Z</dcterms:created>
  <dcterms:modified xsi:type="dcterms:W3CDTF">2025-07-16T20:21:54Z</dcterms:modified>
</cp:coreProperties>
</file>