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TRF3-SOFI\UPLA\Sistema UPLA\Transparência\Ano de 2026\Relatório final\01 Janeiro\Publicacao internet TRF\Anexo II\090017\"/>
    </mc:Choice>
  </mc:AlternateContent>
  <bookViews>
    <workbookView xWindow="0" yWindow="0" windowWidth="28800" windowHeight="13590"/>
  </bookViews>
  <sheets>
    <sheet name="Jan" sheetId="1" r:id="rId1"/>
  </sheets>
  <externalReferences>
    <externalReference r:id="rId2"/>
  </externalReferences>
  <definedNames>
    <definedName name="_xlnm.Print_Area" localSheetId="0">Jan!$A$1:$X$23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20" i="1" l="1"/>
  <c r="U20" i="1"/>
  <c r="S20" i="1"/>
  <c r="Q20" i="1"/>
  <c r="P20" i="1"/>
  <c r="N20" i="1"/>
  <c r="R20" i="1" s="1"/>
  <c r="J20" i="1"/>
  <c r="I20" i="1"/>
  <c r="H20" i="1"/>
  <c r="G20" i="1"/>
  <c r="F20" i="1"/>
  <c r="E20" i="1"/>
  <c r="D20" i="1"/>
  <c r="C20" i="1"/>
  <c r="B20" i="1"/>
  <c r="A20" i="1"/>
  <c r="W19" i="1"/>
  <c r="U19" i="1"/>
  <c r="S19" i="1"/>
  <c r="Q19" i="1"/>
  <c r="P19" i="1"/>
  <c r="N19" i="1"/>
  <c r="R19" i="1" s="1"/>
  <c r="J19" i="1"/>
  <c r="I19" i="1"/>
  <c r="H19" i="1"/>
  <c r="G19" i="1"/>
  <c r="F19" i="1"/>
  <c r="E19" i="1"/>
  <c r="D19" i="1"/>
  <c r="C19" i="1"/>
  <c r="B19" i="1"/>
  <c r="A19" i="1"/>
  <c r="W18" i="1"/>
  <c r="U18" i="1"/>
  <c r="S18" i="1"/>
  <c r="Q18" i="1"/>
  <c r="P18" i="1"/>
  <c r="N18" i="1"/>
  <c r="J18" i="1"/>
  <c r="I18" i="1"/>
  <c r="H18" i="1"/>
  <c r="G18" i="1"/>
  <c r="F18" i="1"/>
  <c r="E18" i="1"/>
  <c r="D18" i="1"/>
  <c r="C18" i="1"/>
  <c r="B18" i="1"/>
  <c r="A18" i="1"/>
  <c r="W17" i="1"/>
  <c r="U17" i="1"/>
  <c r="S17" i="1"/>
  <c r="Q17" i="1"/>
  <c r="P17" i="1"/>
  <c r="N17" i="1"/>
  <c r="R17" i="1" s="1"/>
  <c r="J17" i="1"/>
  <c r="I17" i="1"/>
  <c r="H17" i="1"/>
  <c r="G17" i="1"/>
  <c r="F17" i="1"/>
  <c r="E17" i="1"/>
  <c r="D17" i="1"/>
  <c r="C17" i="1"/>
  <c r="B17" i="1"/>
  <c r="A17" i="1"/>
  <c r="W16" i="1"/>
  <c r="U16" i="1"/>
  <c r="S16" i="1"/>
  <c r="Q16" i="1"/>
  <c r="P16" i="1"/>
  <c r="N16" i="1"/>
  <c r="R16" i="1" s="1"/>
  <c r="J16" i="1"/>
  <c r="I16" i="1"/>
  <c r="H16" i="1"/>
  <c r="G16" i="1"/>
  <c r="F16" i="1"/>
  <c r="E16" i="1"/>
  <c r="D16" i="1"/>
  <c r="C16" i="1"/>
  <c r="B16" i="1"/>
  <c r="A16" i="1"/>
  <c r="W15" i="1"/>
  <c r="U15" i="1"/>
  <c r="S15" i="1"/>
  <c r="Q15" i="1"/>
  <c r="P15" i="1"/>
  <c r="N15" i="1"/>
  <c r="J15" i="1"/>
  <c r="I15" i="1"/>
  <c r="H15" i="1"/>
  <c r="G15" i="1"/>
  <c r="F15" i="1"/>
  <c r="E15" i="1"/>
  <c r="D15" i="1"/>
  <c r="C15" i="1"/>
  <c r="B15" i="1"/>
  <c r="A15" i="1"/>
  <c r="W14" i="1"/>
  <c r="U14" i="1"/>
  <c r="S14" i="1"/>
  <c r="Q14" i="1"/>
  <c r="P14" i="1"/>
  <c r="N14" i="1"/>
  <c r="R14" i="1" s="1"/>
  <c r="J14" i="1"/>
  <c r="I14" i="1"/>
  <c r="H14" i="1"/>
  <c r="G14" i="1"/>
  <c r="F14" i="1"/>
  <c r="E14" i="1"/>
  <c r="D14" i="1"/>
  <c r="C14" i="1"/>
  <c r="B14" i="1"/>
  <c r="A14" i="1"/>
  <c r="W13" i="1"/>
  <c r="U13" i="1"/>
  <c r="S13" i="1"/>
  <c r="Q13" i="1"/>
  <c r="P13" i="1"/>
  <c r="N13" i="1"/>
  <c r="R13" i="1" s="1"/>
  <c r="J13" i="1"/>
  <c r="I13" i="1"/>
  <c r="H13" i="1"/>
  <c r="G13" i="1"/>
  <c r="F13" i="1"/>
  <c r="E13" i="1"/>
  <c r="D13" i="1"/>
  <c r="C13" i="1"/>
  <c r="B13" i="1"/>
  <c r="A13" i="1"/>
  <c r="W12" i="1"/>
  <c r="U12" i="1"/>
  <c r="S12" i="1"/>
  <c r="Q12" i="1"/>
  <c r="P12" i="1"/>
  <c r="N12" i="1"/>
  <c r="J12" i="1"/>
  <c r="I12" i="1"/>
  <c r="H12" i="1"/>
  <c r="G12" i="1"/>
  <c r="F12" i="1"/>
  <c r="E12" i="1"/>
  <c r="D12" i="1"/>
  <c r="C12" i="1"/>
  <c r="B12" i="1"/>
  <c r="A12" i="1"/>
  <c r="W11" i="1"/>
  <c r="U11" i="1"/>
  <c r="S11" i="1"/>
  <c r="Q11" i="1"/>
  <c r="P11" i="1"/>
  <c r="N11" i="1"/>
  <c r="R11" i="1" s="1"/>
  <c r="J11" i="1"/>
  <c r="I11" i="1"/>
  <c r="H11" i="1"/>
  <c r="G11" i="1"/>
  <c r="F11" i="1"/>
  <c r="E11" i="1"/>
  <c r="D11" i="1"/>
  <c r="C11" i="1"/>
  <c r="B11" i="1"/>
  <c r="A11" i="1"/>
  <c r="W10" i="1"/>
  <c r="U10" i="1"/>
  <c r="S10" i="1"/>
  <c r="Q10" i="1"/>
  <c r="P10" i="1"/>
  <c r="P21" i="1" s="1"/>
  <c r="N10" i="1"/>
  <c r="R10" i="1" s="1"/>
  <c r="J10" i="1"/>
  <c r="I10" i="1"/>
  <c r="H10" i="1"/>
  <c r="G10" i="1"/>
  <c r="F10" i="1"/>
  <c r="E10" i="1"/>
  <c r="D10" i="1"/>
  <c r="C10" i="1"/>
  <c r="B10" i="1"/>
  <c r="A10" i="1"/>
  <c r="S21" i="1" l="1"/>
  <c r="U21" i="1"/>
  <c r="W21" i="1"/>
  <c r="Q21" i="1"/>
  <c r="R12" i="1"/>
  <c r="R21" i="1" s="1"/>
  <c r="R15" i="1"/>
  <c r="R18" i="1"/>
  <c r="X18" i="1" s="1"/>
  <c r="X11" i="1"/>
  <c r="T11" i="1"/>
  <c r="V11" i="1"/>
  <c r="T20" i="1"/>
  <c r="X20" i="1"/>
  <c r="V20" i="1"/>
  <c r="X15" i="1"/>
  <c r="V15" i="1"/>
  <c r="T15" i="1"/>
  <c r="T17" i="1"/>
  <c r="X17" i="1"/>
  <c r="V17" i="1"/>
  <c r="X13" i="1"/>
  <c r="V13" i="1"/>
  <c r="T13" i="1"/>
  <c r="X10" i="1"/>
  <c r="V10" i="1"/>
  <c r="T10" i="1"/>
  <c r="T14" i="1"/>
  <c r="X14" i="1"/>
  <c r="V14" i="1"/>
  <c r="V12" i="1"/>
  <c r="T12" i="1"/>
  <c r="X12" i="1"/>
  <c r="X19" i="1"/>
  <c r="V19" i="1"/>
  <c r="T19" i="1"/>
  <c r="X16" i="1"/>
  <c r="V16" i="1"/>
  <c r="T16" i="1"/>
  <c r="T18" i="1" l="1"/>
  <c r="V18" i="1"/>
  <c r="V21" i="1"/>
  <c r="T21" i="1"/>
  <c r="X21" i="1"/>
</calcChain>
</file>

<file path=xl/sharedStrings.xml><?xml version="1.0" encoding="utf-8"?>
<sst xmlns="http://schemas.openxmlformats.org/spreadsheetml/2006/main" count="55" uniqueCount="51">
  <si>
    <t>PODER JUDICIÁRIO</t>
  </si>
  <si>
    <t>ÓRGÃO:</t>
  </si>
  <si>
    <t>JUSTIÇA FEDERAL</t>
  </si>
  <si>
    <t>UNIDADE:</t>
  </si>
  <si>
    <t>090017 - SEÇÃO JUDICIÁRIA DE SÃO PAULO</t>
  </si>
  <si>
    <t>Data de referência:</t>
  </si>
  <si>
    <t xml:space="preserve"> RESOLUÇÃO 102 CNJ - ANEXO II - DOTAÇÃO E EXECUÇÃO ORÇAMENTÁRIA</t>
  </si>
  <si>
    <t>Classificação Orçamentária</t>
  </si>
  <si>
    <t>Dotação Inicial</t>
  </si>
  <si>
    <t>Créditos Adicionais</t>
  </si>
  <si>
    <t>Dotação Atualizada</t>
  </si>
  <si>
    <t>Contingenciado</t>
  </si>
  <si>
    <t>Movimentação Líquida de Créditos</t>
  </si>
  <si>
    <t>Dotação Líquida</t>
  </si>
  <si>
    <t>Execução</t>
  </si>
  <si>
    <t>Unidade Orçamentária</t>
  </si>
  <si>
    <t>Função e Subfunção</t>
  </si>
  <si>
    <t xml:space="preserve">Programática
(Programa, Ação e Subtítulo) </t>
  </si>
  <si>
    <t xml:space="preserve">Descrição </t>
  </si>
  <si>
    <t>Esfera</t>
  </si>
  <si>
    <t>Fonte</t>
  </si>
  <si>
    <t>GND</t>
  </si>
  <si>
    <t>Acréscimos</t>
  </si>
  <si>
    <t>Decréscimos</t>
  </si>
  <si>
    <t>Provisão</t>
  </si>
  <si>
    <t>Destaque</t>
  </si>
  <si>
    <t>Empenhado</t>
  </si>
  <si>
    <t>%</t>
  </si>
  <si>
    <t>Liquidado</t>
  </si>
  <si>
    <t>Pago</t>
  </si>
  <si>
    <t>Código</t>
  </si>
  <si>
    <t>Descrição</t>
  </si>
  <si>
    <t>Programa</t>
  </si>
  <si>
    <t>Ação e Subtítulo</t>
  </si>
  <si>
    <t>A</t>
  </si>
  <si>
    <t>B</t>
  </si>
  <si>
    <t>C</t>
  </si>
  <si>
    <t>D=A+B-C</t>
  </si>
  <si>
    <t>E</t>
  </si>
  <si>
    <t>F</t>
  </si>
  <si>
    <t>G</t>
  </si>
  <si>
    <t>H = D-E+F+G</t>
  </si>
  <si>
    <t>I</t>
  </si>
  <si>
    <t>I / H</t>
  </si>
  <si>
    <t>J</t>
  </si>
  <si>
    <t>J / H</t>
  </si>
  <si>
    <t>K</t>
  </si>
  <si>
    <t>K / H</t>
  </si>
  <si>
    <t>Total</t>
  </si>
  <si>
    <t>Obs.: 1. Movimentação líquida de créditos = Provisão/Destaque recebidos - Provisão/Destaque concedidos</t>
  </si>
  <si>
    <t xml:space="preserve">             2. Nas colunas relativas à execução, não incluir as despesas referentes aos restos a pagar do ano anterior.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</si>
</sst>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0.0%"/>
    <numFmt numFmtId="165" formatCode="[$-416]mmmm\-yy;@"/>
    <numFmt numFmtId="166" formatCode="_(* #,##0_);_(* \(#,##0\);_(* &quot;-&quot;??_);_(@_)"/>
    <numFmt numFmtId="167" formatCode="#,##0.00_ ;[Red]\-#,##0.00\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sz val="9"/>
      <color rgb="FFFF0000"/>
      <name val="Arial"/>
      <family val="2"/>
    </font>
    <font>
      <b/>
      <sz val="10"/>
      <name val="Arial"/>
      <family val="2"/>
    </font>
    <font>
      <sz val="10"/>
      <color theme="1" tint="0.14999847407452621"/>
      <name val="Arial"/>
      <family val="2"/>
    </font>
    <font>
      <sz val="10"/>
      <color rgb="FFC00000"/>
      <name val="Arial"/>
      <family val="2"/>
    </font>
    <font>
      <sz val="9"/>
      <color theme="1" tint="0.14999847407452621"/>
      <name val="Arial"/>
      <family val="2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43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77">
    <xf numFmtId="0" fontId="0" fillId="0" borderId="0" xfId="0"/>
    <xf numFmtId="0" fontId="3" fillId="0" borderId="0" xfId="2" applyFont="1" applyAlignment="1"/>
    <xf numFmtId="0" fontId="3" fillId="0" borderId="0" xfId="2" applyFont="1" applyBorder="1"/>
    <xf numFmtId="0" fontId="3" fillId="0" borderId="0" xfId="2" applyFont="1" applyBorder="1" applyAlignment="1">
      <alignment horizontal="center"/>
    </xf>
    <xf numFmtId="164" fontId="3" fillId="0" borderId="0" xfId="3" applyNumberFormat="1" applyFont="1" applyBorder="1" applyAlignment="1">
      <alignment horizontal="center"/>
    </xf>
    <xf numFmtId="0" fontId="2" fillId="0" borderId="0" xfId="2"/>
    <xf numFmtId="0" fontId="4" fillId="0" borderId="0" xfId="2" applyFont="1" applyAlignment="1"/>
    <xf numFmtId="0" fontId="3" fillId="0" borderId="0" xfId="2" applyFont="1"/>
    <xf numFmtId="165" fontId="3" fillId="0" borderId="0" xfId="2" applyNumberFormat="1" applyFont="1" applyAlignment="1">
      <alignment horizontal="left"/>
    </xf>
    <xf numFmtId="165" fontId="3" fillId="0" borderId="0" xfId="2" applyNumberFormat="1" applyFont="1"/>
    <xf numFmtId="0" fontId="5" fillId="0" borderId="0" xfId="2" applyFont="1" applyAlignment="1">
      <alignment horizontal="center"/>
    </xf>
    <xf numFmtId="0" fontId="2" fillId="0" borderId="0" xfId="2" applyFont="1"/>
    <xf numFmtId="0" fontId="2" fillId="0" borderId="0" xfId="2" applyFont="1" applyBorder="1"/>
    <xf numFmtId="0" fontId="2" fillId="0" borderId="0" xfId="2" applyFont="1" applyBorder="1" applyAlignment="1">
      <alignment horizontal="center"/>
    </xf>
    <xf numFmtId="164" fontId="2" fillId="0" borderId="0" xfId="3" applyNumberFormat="1" applyFont="1" applyBorder="1" applyAlignment="1">
      <alignment horizontal="center"/>
    </xf>
    <xf numFmtId="0" fontId="5" fillId="0" borderId="1" xfId="4" applyFont="1" applyFill="1" applyBorder="1" applyAlignment="1">
      <alignment horizontal="center" vertical="center" wrapText="1"/>
    </xf>
    <xf numFmtId="0" fontId="5" fillId="0" borderId="2" xfId="4" applyFont="1" applyFill="1" applyBorder="1" applyAlignment="1">
      <alignment horizontal="center" vertical="center" wrapText="1"/>
    </xf>
    <xf numFmtId="0" fontId="5" fillId="0" borderId="3" xfId="4" applyFont="1" applyFill="1" applyBorder="1" applyAlignment="1">
      <alignment horizontal="center" vertical="center" wrapText="1"/>
    </xf>
    <xf numFmtId="0" fontId="5" fillId="0" borderId="4" xfId="4" applyFont="1" applyFill="1" applyBorder="1" applyAlignment="1">
      <alignment horizontal="center" vertical="center" wrapText="1"/>
    </xf>
    <xf numFmtId="0" fontId="5" fillId="0" borderId="5" xfId="4" applyFont="1" applyFill="1" applyBorder="1" applyAlignment="1">
      <alignment horizontal="center" vertical="center" wrapText="1"/>
    </xf>
    <xf numFmtId="0" fontId="5" fillId="0" borderId="6" xfId="4" applyFont="1" applyFill="1" applyBorder="1" applyAlignment="1">
      <alignment horizontal="center" vertical="center" wrapText="1"/>
    </xf>
    <xf numFmtId="0" fontId="5" fillId="0" borderId="7" xfId="4" applyFont="1" applyFill="1" applyBorder="1" applyAlignment="1">
      <alignment horizontal="center" vertical="center" wrapText="1"/>
    </xf>
    <xf numFmtId="0" fontId="5" fillId="0" borderId="8" xfId="4" applyFont="1" applyFill="1" applyBorder="1" applyAlignment="1">
      <alignment horizontal="center" vertical="center" wrapText="1"/>
    </xf>
    <xf numFmtId="0" fontId="5" fillId="0" borderId="9" xfId="4" applyFont="1" applyFill="1" applyBorder="1" applyAlignment="1">
      <alignment horizontal="center" vertical="center" wrapText="1"/>
    </xf>
    <xf numFmtId="0" fontId="5" fillId="0" borderId="10" xfId="4" applyFont="1" applyFill="1" applyBorder="1" applyAlignment="1">
      <alignment horizontal="center" vertical="center" wrapText="1"/>
    </xf>
    <xf numFmtId="0" fontId="5" fillId="0" borderId="11" xfId="4" applyFont="1" applyFill="1" applyBorder="1" applyAlignment="1">
      <alignment horizontal="center" vertical="center" wrapText="1"/>
    </xf>
    <xf numFmtId="0" fontId="5" fillId="0" borderId="12" xfId="4" applyFont="1" applyFill="1" applyBorder="1" applyAlignment="1">
      <alignment horizontal="center" vertical="center" wrapText="1"/>
    </xf>
    <xf numFmtId="0" fontId="5" fillId="0" borderId="13" xfId="4" applyFont="1" applyFill="1" applyBorder="1" applyAlignment="1">
      <alignment horizontal="center" vertical="center" wrapText="1"/>
    </xf>
    <xf numFmtId="0" fontId="5" fillId="0" borderId="14" xfId="4" applyFont="1" applyFill="1" applyBorder="1" applyAlignment="1">
      <alignment horizontal="center" vertical="center" wrapText="1"/>
    </xf>
    <xf numFmtId="0" fontId="5" fillId="0" borderId="4" xfId="4" applyFont="1" applyFill="1" applyBorder="1" applyAlignment="1">
      <alignment horizontal="center" vertical="center" wrapText="1"/>
    </xf>
    <xf numFmtId="0" fontId="5" fillId="0" borderId="15" xfId="4" applyFont="1" applyFill="1" applyBorder="1" applyAlignment="1">
      <alignment horizontal="center" vertical="center" wrapText="1"/>
    </xf>
    <xf numFmtId="0" fontId="5" fillId="0" borderId="14" xfId="4" applyFont="1" applyFill="1" applyBorder="1" applyAlignment="1">
      <alignment horizontal="center" vertical="center" wrapText="1"/>
    </xf>
    <xf numFmtId="164" fontId="5" fillId="0" borderId="14" xfId="5" applyNumberFormat="1" applyFont="1" applyFill="1" applyBorder="1" applyAlignment="1">
      <alignment horizontal="center" vertical="center" wrapText="1"/>
    </xf>
    <xf numFmtId="164" fontId="5" fillId="0" borderId="11" xfId="5" applyNumberFormat="1" applyFont="1" applyFill="1" applyBorder="1" applyAlignment="1">
      <alignment horizontal="center" vertical="center" wrapText="1"/>
    </xf>
    <xf numFmtId="166" fontId="5" fillId="0" borderId="11" xfId="6" applyNumberFormat="1" applyFont="1" applyFill="1" applyBorder="1" applyAlignment="1">
      <alignment horizontal="center" vertical="center" wrapText="1"/>
    </xf>
    <xf numFmtId="0" fontId="5" fillId="0" borderId="16" xfId="4" applyFont="1" applyFill="1" applyBorder="1" applyAlignment="1">
      <alignment horizontal="center" vertical="center" wrapText="1"/>
    </xf>
    <xf numFmtId="0" fontId="5" fillId="0" borderId="16" xfId="4" applyFont="1" applyFill="1" applyBorder="1" applyAlignment="1">
      <alignment horizontal="center" vertical="center" wrapText="1"/>
    </xf>
    <xf numFmtId="0" fontId="5" fillId="0" borderId="17" xfId="4" applyFont="1" applyFill="1" applyBorder="1" applyAlignment="1">
      <alignment horizontal="center" vertical="center" wrapText="1"/>
    </xf>
    <xf numFmtId="0" fontId="5" fillId="0" borderId="18" xfId="4" applyFont="1" applyFill="1" applyBorder="1" applyAlignment="1">
      <alignment horizontal="center" vertical="center" wrapText="1"/>
    </xf>
    <xf numFmtId="0" fontId="5" fillId="0" borderId="19" xfId="4" applyFont="1" applyFill="1" applyBorder="1" applyAlignment="1">
      <alignment horizontal="center" vertical="center" wrapText="1"/>
    </xf>
    <xf numFmtId="164" fontId="5" fillId="0" borderId="20" xfId="5" applyNumberFormat="1" applyFont="1" applyFill="1" applyBorder="1" applyAlignment="1">
      <alignment horizontal="center" vertical="center" wrapText="1"/>
    </xf>
    <xf numFmtId="166" fontId="5" fillId="0" borderId="19" xfId="6" applyNumberFormat="1" applyFont="1" applyFill="1" applyBorder="1" applyAlignment="1">
      <alignment horizontal="center" vertical="center" wrapText="1"/>
    </xf>
    <xf numFmtId="0" fontId="2" fillId="0" borderId="21" xfId="4" applyNumberFormat="1" applyFont="1" applyFill="1" applyBorder="1" applyAlignment="1">
      <alignment horizontal="center" vertical="center" wrapText="1"/>
    </xf>
    <xf numFmtId="0" fontId="2" fillId="0" borderId="4" xfId="4" applyNumberFormat="1" applyFont="1" applyFill="1" applyBorder="1" applyAlignment="1">
      <alignment horizontal="left" vertical="center" wrapText="1"/>
    </xf>
    <xf numFmtId="0" fontId="2" fillId="0" borderId="4" xfId="4" applyNumberFormat="1" applyFont="1" applyFill="1" applyBorder="1" applyAlignment="1">
      <alignment horizontal="center" vertical="center" wrapText="1"/>
    </xf>
    <xf numFmtId="0" fontId="2" fillId="0" borderId="22" xfId="4" applyNumberFormat="1" applyFont="1" applyFill="1" applyBorder="1" applyAlignment="1">
      <alignment vertical="center" wrapText="1"/>
    </xf>
    <xf numFmtId="0" fontId="2" fillId="0" borderId="21" xfId="4" applyNumberFormat="1" applyFont="1" applyFill="1" applyBorder="1" applyAlignment="1">
      <alignment vertical="center" wrapText="1"/>
    </xf>
    <xf numFmtId="166" fontId="5" fillId="0" borderId="21" xfId="6" applyNumberFormat="1" applyFont="1" applyBorder="1" applyAlignment="1">
      <alignment horizontal="right" vertical="center"/>
    </xf>
    <xf numFmtId="166" fontId="5" fillId="0" borderId="4" xfId="6" applyNumberFormat="1" applyFont="1" applyBorder="1" applyAlignment="1">
      <alignment horizontal="right" vertical="center"/>
    </xf>
    <xf numFmtId="166" fontId="5" fillId="0" borderId="23" xfId="6" applyNumberFormat="1" applyFont="1" applyBorder="1" applyAlignment="1">
      <alignment horizontal="right" vertical="center"/>
    </xf>
    <xf numFmtId="166" fontId="2" fillId="0" borderId="4" xfId="6" applyNumberFormat="1" applyFont="1" applyBorder="1" applyAlignment="1">
      <alignment horizontal="right" vertical="center"/>
    </xf>
    <xf numFmtId="164" fontId="2" fillId="0" borderId="4" xfId="5" applyNumberFormat="1" applyFont="1" applyBorder="1" applyAlignment="1">
      <alignment horizontal="right" vertical="center"/>
    </xf>
    <xf numFmtId="0" fontId="2" fillId="0" borderId="24" xfId="4" applyNumberFormat="1" applyFont="1" applyFill="1" applyBorder="1" applyAlignment="1">
      <alignment horizontal="center" vertical="center" wrapText="1"/>
    </xf>
    <xf numFmtId="0" fontId="2" fillId="0" borderId="24" xfId="4" applyNumberFormat="1" applyFont="1" applyFill="1" applyBorder="1" applyAlignment="1">
      <alignment horizontal="left" vertical="center" wrapText="1"/>
    </xf>
    <xf numFmtId="0" fontId="2" fillId="0" borderId="25" xfId="4" applyNumberFormat="1" applyFont="1" applyFill="1" applyBorder="1" applyAlignment="1">
      <alignment horizontal="left" vertical="center" wrapText="1"/>
    </xf>
    <xf numFmtId="166" fontId="5" fillId="0" borderId="24" xfId="6" applyNumberFormat="1" applyFont="1" applyBorder="1" applyAlignment="1">
      <alignment horizontal="right" vertical="center"/>
    </xf>
    <xf numFmtId="166" fontId="5" fillId="0" borderId="25" xfId="6" applyNumberFormat="1" applyFont="1" applyBorder="1" applyAlignment="1">
      <alignment horizontal="right" vertical="center"/>
    </xf>
    <xf numFmtId="166" fontId="2" fillId="0" borderId="24" xfId="6" applyNumberFormat="1" applyFont="1" applyBorder="1" applyAlignment="1">
      <alignment horizontal="right" vertical="center"/>
    </xf>
    <xf numFmtId="164" fontId="2" fillId="0" borderId="24" xfId="5" applyNumberFormat="1" applyFont="1" applyBorder="1" applyAlignment="1">
      <alignment horizontal="right" vertical="center"/>
    </xf>
    <xf numFmtId="0" fontId="5" fillId="0" borderId="26" xfId="4" applyFont="1" applyFill="1" applyBorder="1" applyAlignment="1">
      <alignment horizontal="center" vertical="center" wrapText="1"/>
    </xf>
    <xf numFmtId="166" fontId="5" fillId="0" borderId="27" xfId="6" applyNumberFormat="1" applyFont="1" applyFill="1" applyBorder="1" applyAlignment="1">
      <alignment horizontal="center" vertical="center" wrapText="1"/>
    </xf>
    <xf numFmtId="166" fontId="2" fillId="0" borderId="27" xfId="6" applyNumberFormat="1" applyFont="1" applyFill="1" applyBorder="1" applyAlignment="1">
      <alignment horizontal="right" vertical="center" wrapText="1"/>
    </xf>
    <xf numFmtId="164" fontId="2" fillId="0" borderId="27" xfId="5" applyNumberFormat="1" applyFont="1" applyBorder="1" applyAlignment="1">
      <alignment horizontal="right" vertical="center"/>
    </xf>
    <xf numFmtId="166" fontId="3" fillId="0" borderId="0" xfId="2" applyNumberFormat="1" applyFont="1" applyBorder="1"/>
    <xf numFmtId="0" fontId="4" fillId="0" borderId="0" xfId="2" applyFont="1" applyBorder="1"/>
    <xf numFmtId="166" fontId="3" fillId="0" borderId="0" xfId="2" applyNumberFormat="1" applyFont="1"/>
    <xf numFmtId="0" fontId="2" fillId="0" borderId="0" xfId="2" applyFont="1" applyAlignment="1">
      <alignment horizontal="right" vertical="center"/>
    </xf>
    <xf numFmtId="4" fontId="2" fillId="0" borderId="0" xfId="2" applyNumberFormat="1" applyFont="1" applyAlignment="1">
      <alignment vertical="center"/>
    </xf>
    <xf numFmtId="4" fontId="6" fillId="0" borderId="0" xfId="2" quotePrefix="1" applyNumberFormat="1" applyFont="1" applyAlignment="1">
      <alignment vertical="center"/>
    </xf>
    <xf numFmtId="167" fontId="7" fillId="0" borderId="0" xfId="2" applyNumberFormat="1" applyFont="1" applyAlignment="1">
      <alignment vertical="center"/>
    </xf>
    <xf numFmtId="43" fontId="8" fillId="0" borderId="0" xfId="1" quotePrefix="1" applyFont="1" applyAlignment="1">
      <alignment vertical="center"/>
    </xf>
    <xf numFmtId="0" fontId="2" fillId="0" borderId="0" xfId="2" applyFont="1" applyAlignment="1">
      <alignment vertical="center"/>
    </xf>
    <xf numFmtId="4" fontId="7" fillId="0" borderId="0" xfId="2" applyNumberFormat="1" applyFont="1" applyAlignment="1">
      <alignment vertical="center"/>
    </xf>
    <xf numFmtId="0" fontId="2" fillId="0" borderId="0" xfId="2" applyFont="1" applyAlignment="1">
      <alignment horizontal="right"/>
    </xf>
    <xf numFmtId="167" fontId="2" fillId="0" borderId="0" xfId="2" applyNumberFormat="1" applyFont="1"/>
    <xf numFmtId="0" fontId="3" fillId="0" borderId="0" xfId="2" applyFont="1" applyAlignment="1">
      <alignment horizontal="right"/>
    </xf>
    <xf numFmtId="0" fontId="2" fillId="0" borderId="0" xfId="2" applyAlignment="1">
      <alignment horizontal="right"/>
    </xf>
  </cellXfs>
  <cellStyles count="7">
    <cellStyle name="Normal" xfId="0" builtinId="0"/>
    <cellStyle name="Normal 12" xfId="2"/>
    <cellStyle name="Normal 2 8 3" xfId="4"/>
    <cellStyle name="Porcentagem 11 2" xfId="3"/>
    <cellStyle name="Porcentagem 2 3" xfId="5"/>
    <cellStyle name="Vírgula" xfId="1" builtinId="3"/>
    <cellStyle name="Vírgula 2 3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F3-SOFI/UPLA/Sistema%20UPLA/Transpar&#234;ncia/Ano%20de%202026/Anexo%20II%20-%20Transparencia%20Mensal%202026%20-%20SJS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"/>
      <sheetName val="Access-Jan"/>
      <sheetName val="Fev"/>
      <sheetName val="Access-Fev"/>
      <sheetName val="Mar"/>
      <sheetName val="Access-Mar"/>
      <sheetName val="Abr"/>
      <sheetName val="Access-Abr"/>
      <sheetName val="Mai"/>
      <sheetName val="Access-Mai"/>
      <sheetName val="Jun"/>
      <sheetName val="Access-Jun"/>
      <sheetName val="Jul"/>
      <sheetName val="Access-Jul"/>
      <sheetName val="Ago"/>
      <sheetName val="Access-Ago"/>
      <sheetName val="Set"/>
      <sheetName val="Access-Set"/>
      <sheetName val="Out"/>
      <sheetName val="Access-Out"/>
      <sheetName val="Nov"/>
      <sheetName val="Access-Nov"/>
      <sheetName val="Dez"/>
      <sheetName val="Access-Dez"/>
    </sheetNames>
    <sheetDataSet>
      <sheetData sheetId="0"/>
      <sheetData sheetId="1">
        <row r="10">
          <cell r="A10" t="str">
            <v>12101</v>
          </cell>
          <cell r="B10" t="str">
            <v>JUSTICA FEDERAL DE PRIMEIRO GRAU</v>
          </cell>
          <cell r="C10" t="str">
            <v>02</v>
          </cell>
          <cell r="D10" t="str">
            <v>061</v>
          </cell>
          <cell r="E10" t="str">
            <v>0033</v>
          </cell>
          <cell r="F10" t="str">
            <v>PROGRAMA DE GESTAO E MANUTENCAO DO PODER JUDICIARIO</v>
          </cell>
          <cell r="G10" t="str">
            <v>4224</v>
          </cell>
          <cell r="H10" t="str">
            <v>ASSISTENCIA JURIDICA A PESSOAS CARENTES</v>
          </cell>
          <cell r="I10" t="str">
            <v>1</v>
          </cell>
          <cell r="J10" t="str">
            <v>1000</v>
          </cell>
          <cell r="K10" t="str">
            <v>RECURSOS LIVRES DA UNIAO</v>
          </cell>
          <cell r="L10" t="str">
            <v>3</v>
          </cell>
          <cell r="M10">
            <v>730521</v>
          </cell>
          <cell r="N10">
            <v>0</v>
          </cell>
          <cell r="O10">
            <v>0</v>
          </cell>
        </row>
        <row r="11">
          <cell r="A11" t="str">
            <v>12101</v>
          </cell>
          <cell r="B11" t="str">
            <v>JUSTICA FEDERAL DE PRIMEIRO GRAU</v>
          </cell>
          <cell r="C11" t="str">
            <v>02</v>
          </cell>
          <cell r="D11" t="str">
            <v>061</v>
          </cell>
          <cell r="E11" t="str">
            <v>0033</v>
          </cell>
          <cell r="F11" t="str">
            <v>PROGRAMA DE GESTAO E MANUTENCAO DO PODER JUDICIARIO</v>
          </cell>
          <cell r="G11" t="str">
            <v>4257</v>
          </cell>
          <cell r="H11" t="str">
            <v>JULGAMENTO DE CAUSAS NA JUSTICA FEDERAL</v>
          </cell>
          <cell r="I11" t="str">
            <v>1</v>
          </cell>
          <cell r="J11" t="str">
            <v>1000</v>
          </cell>
          <cell r="K11" t="str">
            <v>RECURSOS LIVRES DA UNIAO</v>
          </cell>
          <cell r="L11" t="str">
            <v>3</v>
          </cell>
          <cell r="M11">
            <v>11816125</v>
          </cell>
          <cell r="N11">
            <v>0</v>
          </cell>
          <cell r="O11">
            <v>0</v>
          </cell>
          <cell r="P11">
            <v>9149674.4000000004</v>
          </cell>
          <cell r="Q11">
            <v>505875.04</v>
          </cell>
          <cell r="R11">
            <v>505757.81</v>
          </cell>
        </row>
        <row r="12">
          <cell r="A12" t="str">
            <v>12101</v>
          </cell>
          <cell r="B12" t="str">
            <v>JUSTICA FEDERAL DE PRIMEIRO GRAU</v>
          </cell>
          <cell r="C12" t="str">
            <v>02</v>
          </cell>
          <cell r="D12" t="str">
            <v>061</v>
          </cell>
          <cell r="E12" t="str">
            <v>0033</v>
          </cell>
          <cell r="F12" t="str">
            <v>PROGRAMA DE GESTAO E MANUTENCAO DO PODER JUDICIARIO</v>
          </cell>
          <cell r="G12" t="str">
            <v>4257</v>
          </cell>
          <cell r="H12" t="str">
            <v>JULGAMENTO DE CAUSAS NA JUSTICA FEDERAL</v>
          </cell>
          <cell r="I12" t="str">
            <v>1</v>
          </cell>
          <cell r="J12" t="str">
            <v>1027</v>
          </cell>
          <cell r="K12" t="str">
            <v>SERV.AFETOS AS ATIVID.ESPECIFICAS DA JUSTICA</v>
          </cell>
          <cell r="L12" t="str">
            <v>3</v>
          </cell>
          <cell r="M12">
            <v>2369183</v>
          </cell>
          <cell r="N12">
            <v>0</v>
          </cell>
          <cell r="O12">
            <v>0</v>
          </cell>
          <cell r="P12">
            <v>2237213.89</v>
          </cell>
        </row>
        <row r="13">
          <cell r="A13" t="str">
            <v>12101</v>
          </cell>
          <cell r="B13" t="str">
            <v>JUSTICA FEDERAL DE PRIMEIRO GRAU</v>
          </cell>
          <cell r="C13" t="str">
            <v>02</v>
          </cell>
          <cell r="D13" t="str">
            <v>122</v>
          </cell>
          <cell r="E13" t="str">
            <v>0033</v>
          </cell>
          <cell r="F13" t="str">
            <v>PROGRAMA DE GESTAO E MANUTENCAO DO PODER JUDICIARIO</v>
          </cell>
          <cell r="G13" t="str">
            <v>20TP</v>
          </cell>
          <cell r="H13" t="str">
            <v>ATIVOS CIVIS DA UNIAO</v>
          </cell>
          <cell r="I13" t="str">
            <v>1</v>
          </cell>
          <cell r="J13" t="str">
            <v>1000</v>
          </cell>
          <cell r="K13" t="str">
            <v>RECURSOS LIVRES DA UNIAO</v>
          </cell>
          <cell r="L13" t="str">
            <v>1</v>
          </cell>
          <cell r="M13">
            <v>180047578.62</v>
          </cell>
          <cell r="N13">
            <v>0</v>
          </cell>
          <cell r="O13">
            <v>0</v>
          </cell>
          <cell r="P13">
            <v>180047578.62</v>
          </cell>
          <cell r="Q13">
            <v>179982100.30000001</v>
          </cell>
          <cell r="R13">
            <v>153752744.63999999</v>
          </cell>
        </row>
        <row r="14">
          <cell r="A14" t="str">
            <v>12101</v>
          </cell>
          <cell r="B14" t="str">
            <v>JUSTICA FEDERAL DE PRIMEIRO GRAU</v>
          </cell>
          <cell r="C14" t="str">
            <v>02</v>
          </cell>
          <cell r="D14" t="str">
            <v>122</v>
          </cell>
          <cell r="E14" t="str">
            <v>0033</v>
          </cell>
          <cell r="F14" t="str">
            <v>PROGRAMA DE GESTAO E MANUTENCAO DO PODER JUDICIARIO</v>
          </cell>
          <cell r="G14" t="str">
            <v>216H</v>
          </cell>
          <cell r="H14" t="str">
            <v>AJUDA DE CUSTO PARA MORADIA OU AUXILIO-MORADIA A AGENTES PUB</v>
          </cell>
          <cell r="I14" t="str">
            <v>1</v>
          </cell>
          <cell r="J14" t="str">
            <v>1000</v>
          </cell>
          <cell r="K14" t="str">
            <v>RECURSOS LIVRES DA UNIAO</v>
          </cell>
          <cell r="L14" t="str">
            <v>3</v>
          </cell>
          <cell r="M14">
            <v>17716</v>
          </cell>
          <cell r="N14">
            <v>0</v>
          </cell>
          <cell r="O14">
            <v>0</v>
          </cell>
          <cell r="P14">
            <v>12800</v>
          </cell>
          <cell r="Q14">
            <v>2101.4899999999998</v>
          </cell>
          <cell r="R14">
            <v>2101.4899999999998</v>
          </cell>
        </row>
        <row r="15">
          <cell r="A15" t="str">
            <v>12101</v>
          </cell>
          <cell r="B15" t="str">
            <v>JUSTICA FEDERAL DE PRIMEIRO GRAU</v>
          </cell>
          <cell r="C15" t="str">
            <v>02</v>
          </cell>
          <cell r="D15" t="str">
            <v>331</v>
          </cell>
          <cell r="E15" t="str">
            <v>0033</v>
          </cell>
          <cell r="F15" t="str">
            <v>PROGRAMA DE GESTAO E MANUTENCAO DO PODER JUDICIARIO</v>
          </cell>
          <cell r="G15" t="str">
            <v>2004</v>
          </cell>
          <cell r="H15" t="str">
            <v>ASSISTENCIA MEDICA E ODONTOLOGICA AOS SERVIDORES CIVIS, EMPR</v>
          </cell>
          <cell r="I15" t="str">
            <v>1</v>
          </cell>
          <cell r="J15" t="str">
            <v>1000</v>
          </cell>
          <cell r="K15" t="str">
            <v>RECURSOS LIVRES DA UNIAO</v>
          </cell>
          <cell r="L15" t="str">
            <v>3</v>
          </cell>
          <cell r="M15">
            <v>76420516.319999993</v>
          </cell>
          <cell r="N15">
            <v>0</v>
          </cell>
          <cell r="O15">
            <v>0</v>
          </cell>
          <cell r="P15">
            <v>76420516.319999993</v>
          </cell>
          <cell r="Q15">
            <v>971734.56</v>
          </cell>
          <cell r="R15">
            <v>971734.56</v>
          </cell>
        </row>
        <row r="16">
          <cell r="A16" t="str">
            <v>12101</v>
          </cell>
          <cell r="B16" t="str">
            <v>JUSTICA FEDERAL DE PRIMEIRO GRAU</v>
          </cell>
          <cell r="C16" t="str">
            <v>02</v>
          </cell>
          <cell r="D16" t="str">
            <v>331</v>
          </cell>
          <cell r="E16" t="str">
            <v>0033</v>
          </cell>
          <cell r="F16" t="str">
            <v>PROGRAMA DE GESTAO E MANUTENCAO DO PODER JUDICIARIO</v>
          </cell>
          <cell r="G16" t="str">
            <v>212B</v>
          </cell>
          <cell r="H16" t="str">
            <v>BENEFICIOS OBRIGATORIOS AOS SERVIDORES CIVIS, EMPREGADOS, MI</v>
          </cell>
          <cell r="I16" t="str">
            <v>1</v>
          </cell>
          <cell r="J16" t="str">
            <v>1000</v>
          </cell>
          <cell r="K16" t="str">
            <v>RECURSOS LIVRES DA UNIAO</v>
          </cell>
          <cell r="L16" t="str">
            <v>3</v>
          </cell>
          <cell r="M16">
            <v>9416730.4700000007</v>
          </cell>
          <cell r="N16">
            <v>0</v>
          </cell>
          <cell r="O16">
            <v>0</v>
          </cell>
          <cell r="P16">
            <v>9416730.4700000007</v>
          </cell>
          <cell r="Q16">
            <v>9407053.0700000003</v>
          </cell>
          <cell r="R16">
            <v>9407053.0700000003</v>
          </cell>
        </row>
        <row r="17">
          <cell r="A17" t="str">
            <v>12101</v>
          </cell>
          <cell r="B17" t="str">
            <v>JUSTICA FEDERAL DE PRIMEIRO GRAU</v>
          </cell>
          <cell r="C17" t="str">
            <v>02</v>
          </cell>
          <cell r="D17" t="str">
            <v>846</v>
          </cell>
          <cell r="E17" t="str">
            <v>0033</v>
          </cell>
          <cell r="F17" t="str">
            <v>PROGRAMA DE GESTAO E MANUTENCAO DO PODER JUDICIARIO</v>
          </cell>
          <cell r="G17" t="str">
            <v>09HB</v>
          </cell>
          <cell r="H17" t="str">
            <v>CONTRIBUICAO DA UNIAO, DE SUAS AUTARQUIAS E FUNDACOES PARA O</v>
          </cell>
          <cell r="I17" t="str">
            <v>1</v>
          </cell>
          <cell r="J17" t="str">
            <v>1000</v>
          </cell>
          <cell r="K17" t="str">
            <v>RECURSOS LIVRES DA UNIAO</v>
          </cell>
          <cell r="L17" t="str">
            <v>1</v>
          </cell>
          <cell r="M17">
            <v>21016259.739999998</v>
          </cell>
          <cell r="N17">
            <v>0</v>
          </cell>
          <cell r="O17">
            <v>0</v>
          </cell>
          <cell r="P17">
            <v>21016259.739999998</v>
          </cell>
          <cell r="Q17">
            <v>21016259.739999998</v>
          </cell>
          <cell r="R17">
            <v>21016259.739999998</v>
          </cell>
        </row>
        <row r="18">
          <cell r="A18" t="str">
            <v>12101</v>
          </cell>
          <cell r="B18" t="str">
            <v>JUSTICA FEDERAL DE PRIMEIRO GRAU</v>
          </cell>
          <cell r="C18" t="str">
            <v>09</v>
          </cell>
          <cell r="D18" t="str">
            <v>272</v>
          </cell>
          <cell r="E18" t="str">
            <v>0033</v>
          </cell>
          <cell r="F18" t="str">
            <v>PROGRAMA DE GESTAO E MANUTENCAO DO PODER JUDICIARIO</v>
          </cell>
          <cell r="G18" t="str">
            <v>0181</v>
          </cell>
          <cell r="H18" t="str">
            <v>APOSENTADORIAS E PENSOES CIVIS DA UNIAO</v>
          </cell>
          <cell r="I18" t="str">
            <v>2</v>
          </cell>
          <cell r="J18" t="str">
            <v>1056</v>
          </cell>
          <cell r="K18" t="str">
            <v>BENEFICIOS DO RPPS DA UNIAO</v>
          </cell>
          <cell r="L18" t="str">
            <v>1</v>
          </cell>
          <cell r="M18">
            <v>42162993.93</v>
          </cell>
          <cell r="N18">
            <v>0</v>
          </cell>
          <cell r="O18">
            <v>0</v>
          </cell>
          <cell r="P18">
            <v>42162993.93</v>
          </cell>
          <cell r="Q18">
            <v>42144592.020000003</v>
          </cell>
          <cell r="R18">
            <v>36431972.729999997</v>
          </cell>
        </row>
        <row r="19">
          <cell r="A19" t="str">
            <v>12101</v>
          </cell>
          <cell r="B19" t="str">
            <v>JUSTICA FEDERAL DE PRIMEIRO GRAU</v>
          </cell>
          <cell r="C19" t="str">
            <v>28</v>
          </cell>
          <cell r="D19" t="str">
            <v>846</v>
          </cell>
          <cell r="E19" t="str">
            <v>0909</v>
          </cell>
          <cell r="F19" t="str">
            <v>OPERACOES ESPECIAIS: OUTROS ENCARGOS ESPECIAIS</v>
          </cell>
          <cell r="G19" t="str">
            <v>00S6</v>
          </cell>
          <cell r="H19" t="str">
            <v>BENEFICIO ESPECIAL - LEI N. 12.618, DE 2012</v>
          </cell>
          <cell r="I19" t="str">
            <v>1</v>
          </cell>
          <cell r="J19" t="str">
            <v>1000</v>
          </cell>
          <cell r="K19" t="str">
            <v>RECURSOS LIVRES DA UNIAO</v>
          </cell>
          <cell r="L19" t="str">
            <v>1</v>
          </cell>
          <cell r="M19">
            <v>295706.33</v>
          </cell>
          <cell r="N19">
            <v>0</v>
          </cell>
          <cell r="O19">
            <v>0</v>
          </cell>
          <cell r="P19">
            <v>295706.33</v>
          </cell>
          <cell r="Q19">
            <v>295706.33</v>
          </cell>
          <cell r="R19">
            <v>295706.33</v>
          </cell>
        </row>
        <row r="20">
          <cell r="A20" t="str">
            <v>33201</v>
          </cell>
          <cell r="B20" t="str">
            <v>INSTITUTO NACIONAL DO SEGURO SOCIAL</v>
          </cell>
          <cell r="C20" t="str">
            <v>28</v>
          </cell>
          <cell r="D20" t="str">
            <v>846</v>
          </cell>
          <cell r="E20" t="str">
            <v>0901</v>
          </cell>
          <cell r="F20" t="str">
            <v>OPERACOES ESPECIAIS: CUMPRIMENTO DE SENTENCAS JUDICIAIS</v>
          </cell>
          <cell r="G20" t="str">
            <v>00SA</v>
          </cell>
          <cell r="H20" t="str">
            <v>PAGAMENTO DE HONORARIOS PERICIAIS NAS ACOES EM QUE O INSS FI</v>
          </cell>
          <cell r="I20" t="str">
            <v>2</v>
          </cell>
          <cell r="J20" t="str">
            <v>1049</v>
          </cell>
          <cell r="K20" t="str">
            <v>REC.PROP.UO PARA APLIC. EM SEGURIDADE SOCIAL</v>
          </cell>
          <cell r="L20" t="str">
            <v>3</v>
          </cell>
          <cell r="M20">
            <v>278102</v>
          </cell>
          <cell r="N20">
            <v>0</v>
          </cell>
          <cell r="O20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9"/>
  <sheetViews>
    <sheetView showGridLines="0" tabSelected="1" view="pageBreakPreview" zoomScale="80" zoomScaleNormal="85" zoomScaleSheetLayoutView="80" workbookViewId="0">
      <selection activeCell="A7" sqref="A7:J7"/>
    </sheetView>
  </sheetViews>
  <sheetFormatPr defaultRowHeight="25.5" customHeight="1" x14ac:dyDescent="0.2"/>
  <cols>
    <col min="1" max="1" width="17.7109375" style="5" customWidth="1"/>
    <col min="2" max="2" width="35.7109375" style="5" customWidth="1"/>
    <col min="3" max="4" width="15.7109375" style="5" customWidth="1"/>
    <col min="5" max="6" width="55.7109375" style="5" customWidth="1"/>
    <col min="7" max="8" width="8.7109375" style="5" customWidth="1"/>
    <col min="9" max="9" width="35.7109375" style="5" customWidth="1"/>
    <col min="10" max="10" width="8.7109375" style="5" customWidth="1"/>
    <col min="11" max="19" width="16.7109375" style="5" customWidth="1"/>
    <col min="20" max="20" width="8.7109375" style="5" customWidth="1"/>
    <col min="21" max="21" width="16.7109375" style="5" customWidth="1"/>
    <col min="22" max="22" width="8.7109375" style="5" customWidth="1"/>
    <col min="23" max="23" width="16.7109375" style="5" customWidth="1"/>
    <col min="24" max="24" width="8.7109375" style="5" customWidth="1"/>
    <col min="25" max="16384" width="9.140625" style="5"/>
  </cols>
  <sheetData>
    <row r="1" spans="1:24" ht="12.75" x14ac:dyDescent="0.2">
      <c r="A1" s="1" t="s">
        <v>0</v>
      </c>
      <c r="B1" s="1"/>
      <c r="C1" s="1"/>
      <c r="D1" s="1"/>
      <c r="E1" s="2"/>
      <c r="F1" s="2"/>
      <c r="G1" s="2"/>
      <c r="H1" s="3"/>
      <c r="I1" s="3"/>
      <c r="J1" s="3"/>
      <c r="K1" s="2"/>
      <c r="L1" s="2"/>
      <c r="M1" s="2"/>
      <c r="N1" s="2"/>
      <c r="O1" s="2"/>
      <c r="P1" s="2"/>
      <c r="Q1" s="2"/>
      <c r="R1" s="2"/>
      <c r="S1" s="2"/>
      <c r="T1" s="2"/>
      <c r="U1" s="4"/>
      <c r="V1" s="2"/>
      <c r="W1" s="4"/>
      <c r="X1" s="2"/>
    </row>
    <row r="2" spans="1:24" ht="12.75" x14ac:dyDescent="0.2">
      <c r="A2" s="1" t="s">
        <v>1</v>
      </c>
      <c r="B2" s="1" t="s">
        <v>2</v>
      </c>
      <c r="C2" s="1"/>
      <c r="D2" s="1"/>
      <c r="E2" s="2"/>
      <c r="F2" s="2"/>
      <c r="G2" s="2"/>
      <c r="H2" s="3"/>
      <c r="I2" s="3"/>
      <c r="J2" s="3"/>
      <c r="K2" s="2"/>
      <c r="L2" s="2"/>
      <c r="M2" s="2"/>
      <c r="N2" s="2"/>
      <c r="O2" s="2"/>
      <c r="P2" s="2"/>
      <c r="Q2" s="2"/>
      <c r="R2" s="2"/>
      <c r="S2" s="2"/>
      <c r="T2" s="2"/>
      <c r="U2" s="4"/>
      <c r="V2" s="2"/>
      <c r="W2" s="4"/>
      <c r="X2" s="2"/>
    </row>
    <row r="3" spans="1:24" ht="12.75" x14ac:dyDescent="0.2">
      <c r="A3" s="1" t="s">
        <v>3</v>
      </c>
      <c r="B3" s="6" t="s">
        <v>4</v>
      </c>
      <c r="C3" s="6"/>
      <c r="D3" s="6"/>
      <c r="E3" s="2"/>
      <c r="F3" s="2"/>
      <c r="G3" s="2"/>
      <c r="H3" s="3"/>
      <c r="I3" s="3"/>
      <c r="J3" s="3"/>
      <c r="K3" s="2"/>
      <c r="L3" s="2"/>
      <c r="M3" s="2"/>
      <c r="N3" s="2"/>
      <c r="O3" s="2"/>
      <c r="P3" s="2"/>
      <c r="Q3" s="2"/>
      <c r="R3" s="2"/>
      <c r="S3" s="2"/>
      <c r="T3" s="2"/>
      <c r="U3" s="4"/>
      <c r="V3" s="2"/>
      <c r="W3" s="4"/>
      <c r="X3" s="2"/>
    </row>
    <row r="4" spans="1:24" ht="12.75" x14ac:dyDescent="0.2">
      <c r="A4" s="7" t="s">
        <v>5</v>
      </c>
      <c r="B4" s="8">
        <v>46023</v>
      </c>
      <c r="C4" s="9"/>
      <c r="D4" s="7"/>
      <c r="E4" s="2"/>
      <c r="F4" s="2"/>
      <c r="G4" s="2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  <c r="T4" s="2"/>
      <c r="U4" s="4"/>
      <c r="V4" s="2"/>
      <c r="W4" s="4"/>
      <c r="X4" s="2"/>
    </row>
    <row r="5" spans="1:24" s="11" customFormat="1" ht="12.75" x14ac:dyDescent="0.2">
      <c r="A5" s="10" t="s">
        <v>6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</row>
    <row r="6" spans="1:24" s="11" customFormat="1" ht="13.5" thickBot="1" x14ac:dyDescent="0.25">
      <c r="A6" s="12"/>
      <c r="B6" s="12"/>
      <c r="C6" s="12"/>
      <c r="D6" s="12"/>
      <c r="E6" s="12"/>
      <c r="F6" s="12"/>
      <c r="G6" s="12"/>
      <c r="H6" s="13"/>
      <c r="I6" s="13"/>
      <c r="J6" s="13"/>
      <c r="K6" s="12"/>
      <c r="L6" s="12"/>
      <c r="M6" s="12"/>
      <c r="N6" s="12"/>
      <c r="O6" s="12"/>
      <c r="P6" s="12"/>
      <c r="Q6" s="12"/>
      <c r="R6" s="12"/>
      <c r="S6" s="12"/>
      <c r="T6" s="12"/>
      <c r="U6" s="14"/>
      <c r="V6" s="12"/>
      <c r="W6" s="14"/>
      <c r="X6" s="12"/>
    </row>
    <row r="7" spans="1:24" s="11" customFormat="1" ht="28.5" customHeight="1" thickBot="1" x14ac:dyDescent="0.25">
      <c r="A7" s="15" t="s">
        <v>7</v>
      </c>
      <c r="B7" s="16"/>
      <c r="C7" s="16"/>
      <c r="D7" s="16"/>
      <c r="E7" s="16"/>
      <c r="F7" s="16"/>
      <c r="G7" s="16"/>
      <c r="H7" s="16"/>
      <c r="I7" s="16"/>
      <c r="J7" s="17"/>
      <c r="K7" s="18" t="s">
        <v>8</v>
      </c>
      <c r="L7" s="19" t="s">
        <v>9</v>
      </c>
      <c r="M7" s="20"/>
      <c r="N7" s="18" t="s">
        <v>10</v>
      </c>
      <c r="O7" s="18" t="s">
        <v>11</v>
      </c>
      <c r="P7" s="15" t="s">
        <v>12</v>
      </c>
      <c r="Q7" s="17"/>
      <c r="R7" s="18" t="s">
        <v>13</v>
      </c>
      <c r="S7" s="15" t="s">
        <v>14</v>
      </c>
      <c r="T7" s="16"/>
      <c r="U7" s="16"/>
      <c r="V7" s="16"/>
      <c r="W7" s="16"/>
      <c r="X7" s="17"/>
    </row>
    <row r="8" spans="1:24" s="11" customFormat="1" ht="28.5" customHeight="1" x14ac:dyDescent="0.2">
      <c r="A8" s="21" t="s">
        <v>15</v>
      </c>
      <c r="B8" s="22"/>
      <c r="C8" s="23" t="s">
        <v>16</v>
      </c>
      <c r="D8" s="23" t="s">
        <v>17</v>
      </c>
      <c r="E8" s="24" t="s">
        <v>18</v>
      </c>
      <c r="F8" s="25"/>
      <c r="G8" s="23" t="s">
        <v>19</v>
      </c>
      <c r="H8" s="26" t="s">
        <v>20</v>
      </c>
      <c r="I8" s="27"/>
      <c r="J8" s="23" t="s">
        <v>21</v>
      </c>
      <c r="K8" s="28"/>
      <c r="L8" s="29" t="s">
        <v>22</v>
      </c>
      <c r="M8" s="29" t="s">
        <v>23</v>
      </c>
      <c r="N8" s="28"/>
      <c r="O8" s="28"/>
      <c r="P8" s="30" t="s">
        <v>24</v>
      </c>
      <c r="Q8" s="30" t="s">
        <v>25</v>
      </c>
      <c r="R8" s="28"/>
      <c r="S8" s="31" t="s">
        <v>26</v>
      </c>
      <c r="T8" s="32" t="s">
        <v>27</v>
      </c>
      <c r="U8" s="31" t="s">
        <v>28</v>
      </c>
      <c r="V8" s="33" t="s">
        <v>27</v>
      </c>
      <c r="W8" s="34" t="s">
        <v>29</v>
      </c>
      <c r="X8" s="33" t="s">
        <v>27</v>
      </c>
    </row>
    <row r="9" spans="1:24" s="11" customFormat="1" ht="28.5" customHeight="1" thickBot="1" x14ac:dyDescent="0.25">
      <c r="A9" s="35" t="s">
        <v>30</v>
      </c>
      <c r="B9" s="35" t="s">
        <v>31</v>
      </c>
      <c r="C9" s="36"/>
      <c r="D9" s="36"/>
      <c r="E9" s="37" t="s">
        <v>32</v>
      </c>
      <c r="F9" s="37" t="s">
        <v>33</v>
      </c>
      <c r="G9" s="36"/>
      <c r="H9" s="37" t="s">
        <v>30</v>
      </c>
      <c r="I9" s="37" t="s">
        <v>31</v>
      </c>
      <c r="J9" s="36"/>
      <c r="K9" s="35" t="s">
        <v>34</v>
      </c>
      <c r="L9" s="38" t="s">
        <v>35</v>
      </c>
      <c r="M9" s="38" t="s">
        <v>36</v>
      </c>
      <c r="N9" s="38" t="s">
        <v>37</v>
      </c>
      <c r="O9" s="38" t="s">
        <v>38</v>
      </c>
      <c r="P9" s="38" t="s">
        <v>39</v>
      </c>
      <c r="Q9" s="38" t="s">
        <v>40</v>
      </c>
      <c r="R9" s="35" t="s">
        <v>41</v>
      </c>
      <c r="S9" s="39" t="s">
        <v>42</v>
      </c>
      <c r="T9" s="40" t="s">
        <v>43</v>
      </c>
      <c r="U9" s="39" t="s">
        <v>44</v>
      </c>
      <c r="V9" s="40" t="s">
        <v>45</v>
      </c>
      <c r="W9" s="41" t="s">
        <v>46</v>
      </c>
      <c r="X9" s="40" t="s">
        <v>47</v>
      </c>
    </row>
    <row r="10" spans="1:24" s="11" customFormat="1" ht="28.5" customHeight="1" x14ac:dyDescent="0.2">
      <c r="A10" s="42" t="str">
        <f>+'[1]Access-Jan'!A10</f>
        <v>12101</v>
      </c>
      <c r="B10" s="43" t="str">
        <f>+'[1]Access-Jan'!B10</f>
        <v>JUSTICA FEDERAL DE PRIMEIRO GRAU</v>
      </c>
      <c r="C10" s="44" t="str">
        <f>CONCATENATE('[1]Access-Jan'!C10,".",'[1]Access-Jan'!D10)</f>
        <v>02.061</v>
      </c>
      <c r="D10" s="44" t="str">
        <f>CONCATENATE('[1]Access-Jan'!E10,".",'[1]Access-Jan'!G10)</f>
        <v>0033.4224</v>
      </c>
      <c r="E10" s="43" t="str">
        <f>+'[1]Access-Jan'!F10</f>
        <v>PROGRAMA DE GESTAO E MANUTENCAO DO PODER JUDICIARIO</v>
      </c>
      <c r="F10" s="45" t="str">
        <f>+'[1]Access-Jan'!H10</f>
        <v>ASSISTENCIA JURIDICA A PESSOAS CARENTES</v>
      </c>
      <c r="G10" s="42" t="str">
        <f>IF('[1]Access-Jan'!I10="1","F","S")</f>
        <v>F</v>
      </c>
      <c r="H10" s="42" t="str">
        <f>+'[1]Access-Jan'!J10</f>
        <v>1000</v>
      </c>
      <c r="I10" s="46" t="str">
        <f>+'[1]Access-Jan'!K10</f>
        <v>RECURSOS LIVRES DA UNIAO</v>
      </c>
      <c r="J10" s="42" t="str">
        <f>+'[1]Access-Jan'!L10</f>
        <v>3</v>
      </c>
      <c r="K10" s="47"/>
      <c r="L10" s="48"/>
      <c r="M10" s="48"/>
      <c r="N10" s="49">
        <f>K10+L10-M10</f>
        <v>0</v>
      </c>
      <c r="O10" s="47">
        <v>0</v>
      </c>
      <c r="P10" s="50">
        <f>'[1]Access-Jan'!M10</f>
        <v>730521</v>
      </c>
      <c r="Q10" s="50">
        <f>'[1]Access-Jan'!N10-'[1]Access-Jan'!O10</f>
        <v>0</v>
      </c>
      <c r="R10" s="50">
        <f>N10-O10+P10+Q10</f>
        <v>730521</v>
      </c>
      <c r="S10" s="50">
        <f>'[1]Access-Jan'!P10</f>
        <v>0</v>
      </c>
      <c r="T10" s="51">
        <f>IF(R10&gt;0,S10/R10,0)</f>
        <v>0</v>
      </c>
      <c r="U10" s="50">
        <f>'[1]Access-Jan'!Q10</f>
        <v>0</v>
      </c>
      <c r="V10" s="51">
        <f>IF(R10&gt;0,U10/R10,0)</f>
        <v>0</v>
      </c>
      <c r="W10" s="50">
        <f>'[1]Access-Jan'!R10</f>
        <v>0</v>
      </c>
      <c r="X10" s="51">
        <f>IF(R10&gt;0,W10/R10,0)</f>
        <v>0</v>
      </c>
    </row>
    <row r="11" spans="1:24" s="11" customFormat="1" ht="28.5" customHeight="1" x14ac:dyDescent="0.2">
      <c r="A11" s="52" t="str">
        <f>+'[1]Access-Jan'!A11</f>
        <v>12101</v>
      </c>
      <c r="B11" s="53" t="str">
        <f>+'[1]Access-Jan'!B11</f>
        <v>JUSTICA FEDERAL DE PRIMEIRO GRAU</v>
      </c>
      <c r="C11" s="52" t="str">
        <f>CONCATENATE('[1]Access-Jan'!C11,".",'[1]Access-Jan'!D11)</f>
        <v>02.061</v>
      </c>
      <c r="D11" s="52" t="str">
        <f>CONCATENATE('[1]Access-Jan'!E11,".",'[1]Access-Jan'!G11)</f>
        <v>0033.4257</v>
      </c>
      <c r="E11" s="53" t="str">
        <f>+'[1]Access-Jan'!F11</f>
        <v>PROGRAMA DE GESTAO E MANUTENCAO DO PODER JUDICIARIO</v>
      </c>
      <c r="F11" s="54" t="str">
        <f>+'[1]Access-Jan'!H11</f>
        <v>JULGAMENTO DE CAUSAS NA JUSTICA FEDERAL</v>
      </c>
      <c r="G11" s="52" t="str">
        <f>IF('[1]Access-Jan'!I11="1","F","S")</f>
        <v>F</v>
      </c>
      <c r="H11" s="52" t="str">
        <f>+'[1]Access-Jan'!J11</f>
        <v>1000</v>
      </c>
      <c r="I11" s="53" t="str">
        <f>+'[1]Access-Jan'!K11</f>
        <v>RECURSOS LIVRES DA UNIAO</v>
      </c>
      <c r="J11" s="52" t="str">
        <f>+'[1]Access-Jan'!L11</f>
        <v>3</v>
      </c>
      <c r="K11" s="55"/>
      <c r="L11" s="55"/>
      <c r="M11" s="55"/>
      <c r="N11" s="56">
        <f t="shared" ref="N11:N20" si="0">K11+L11-M11</f>
        <v>0</v>
      </c>
      <c r="O11" s="55">
        <v>0</v>
      </c>
      <c r="P11" s="57">
        <f>'[1]Access-Jan'!M11</f>
        <v>11816125</v>
      </c>
      <c r="Q11" s="57">
        <f>'[1]Access-Jan'!N11-'[1]Access-Jan'!O11</f>
        <v>0</v>
      </c>
      <c r="R11" s="57">
        <f t="shared" ref="R11:R20" si="1">N11-O11+P11+Q11</f>
        <v>11816125</v>
      </c>
      <c r="S11" s="57">
        <f>'[1]Access-Jan'!P11</f>
        <v>9149674.4000000004</v>
      </c>
      <c r="T11" s="58">
        <f t="shared" ref="T11:T21" si="2">IF(R11&gt;0,S11/R11,0)</f>
        <v>0.77433798305281976</v>
      </c>
      <c r="U11" s="57">
        <f>'[1]Access-Jan'!Q11</f>
        <v>505875.04</v>
      </c>
      <c r="V11" s="58">
        <f t="shared" ref="V11:V21" si="3">IF(R11&gt;0,U11/R11,0)</f>
        <v>4.2812262057146486E-2</v>
      </c>
      <c r="W11" s="57">
        <f>'[1]Access-Jan'!R11</f>
        <v>505757.81</v>
      </c>
      <c r="X11" s="58">
        <f t="shared" ref="X11:X21" si="4">IF(R11&gt;0,W11/R11,0)</f>
        <v>4.2802340868939692E-2</v>
      </c>
    </row>
    <row r="12" spans="1:24" s="11" customFormat="1" ht="28.5" customHeight="1" x14ac:dyDescent="0.2">
      <c r="A12" s="52" t="str">
        <f>+'[1]Access-Jan'!A12</f>
        <v>12101</v>
      </c>
      <c r="B12" s="53" t="str">
        <f>+'[1]Access-Jan'!B12</f>
        <v>JUSTICA FEDERAL DE PRIMEIRO GRAU</v>
      </c>
      <c r="C12" s="52" t="str">
        <f>CONCATENATE('[1]Access-Jan'!C12,".",'[1]Access-Jan'!D12)</f>
        <v>02.061</v>
      </c>
      <c r="D12" s="52" t="str">
        <f>CONCATENATE('[1]Access-Jan'!E12,".",'[1]Access-Jan'!G12)</f>
        <v>0033.4257</v>
      </c>
      <c r="E12" s="53" t="str">
        <f>+'[1]Access-Jan'!F12</f>
        <v>PROGRAMA DE GESTAO E MANUTENCAO DO PODER JUDICIARIO</v>
      </c>
      <c r="F12" s="53" t="str">
        <f>+'[1]Access-Jan'!H12</f>
        <v>JULGAMENTO DE CAUSAS NA JUSTICA FEDERAL</v>
      </c>
      <c r="G12" s="52" t="str">
        <f>IF('[1]Access-Jan'!I12="1","F","S")</f>
        <v>F</v>
      </c>
      <c r="H12" s="52" t="str">
        <f>+'[1]Access-Jan'!J12</f>
        <v>1027</v>
      </c>
      <c r="I12" s="53" t="str">
        <f>+'[1]Access-Jan'!K12</f>
        <v>SERV.AFETOS AS ATIVID.ESPECIFICAS DA JUSTICA</v>
      </c>
      <c r="J12" s="52" t="str">
        <f>+'[1]Access-Jan'!L12</f>
        <v>3</v>
      </c>
      <c r="K12" s="57"/>
      <c r="L12" s="57"/>
      <c r="M12" s="57"/>
      <c r="N12" s="55">
        <f t="shared" si="0"/>
        <v>0</v>
      </c>
      <c r="O12" s="57">
        <v>0</v>
      </c>
      <c r="P12" s="57">
        <f>'[1]Access-Jan'!M12</f>
        <v>2369183</v>
      </c>
      <c r="Q12" s="57">
        <f>'[1]Access-Jan'!N12-'[1]Access-Jan'!O12</f>
        <v>0</v>
      </c>
      <c r="R12" s="57">
        <f t="shared" si="1"/>
        <v>2369183</v>
      </c>
      <c r="S12" s="57">
        <f>'[1]Access-Jan'!P12</f>
        <v>2237213.89</v>
      </c>
      <c r="T12" s="58">
        <f t="shared" si="2"/>
        <v>0.94429762918271831</v>
      </c>
      <c r="U12" s="57">
        <f>'[1]Access-Jan'!Q12</f>
        <v>0</v>
      </c>
      <c r="V12" s="58">
        <f t="shared" si="3"/>
        <v>0</v>
      </c>
      <c r="W12" s="57">
        <f>'[1]Access-Jan'!R12</f>
        <v>0</v>
      </c>
      <c r="X12" s="58">
        <f t="shared" si="4"/>
        <v>0</v>
      </c>
    </row>
    <row r="13" spans="1:24" s="11" customFormat="1" ht="28.5" customHeight="1" x14ac:dyDescent="0.2">
      <c r="A13" s="52" t="str">
        <f>+'[1]Access-Jan'!A13</f>
        <v>12101</v>
      </c>
      <c r="B13" s="53" t="str">
        <f>+'[1]Access-Jan'!B13</f>
        <v>JUSTICA FEDERAL DE PRIMEIRO GRAU</v>
      </c>
      <c r="C13" s="52" t="str">
        <f>CONCATENATE('[1]Access-Jan'!C13,".",'[1]Access-Jan'!D13)</f>
        <v>02.122</v>
      </c>
      <c r="D13" s="52" t="str">
        <f>CONCATENATE('[1]Access-Jan'!E13,".",'[1]Access-Jan'!G13)</f>
        <v>0033.20TP</v>
      </c>
      <c r="E13" s="53" t="str">
        <f>+'[1]Access-Jan'!F13</f>
        <v>PROGRAMA DE GESTAO E MANUTENCAO DO PODER JUDICIARIO</v>
      </c>
      <c r="F13" s="53" t="str">
        <f>+'[1]Access-Jan'!H13</f>
        <v>ATIVOS CIVIS DA UNIAO</v>
      </c>
      <c r="G13" s="52" t="str">
        <f>IF('[1]Access-Jan'!I13="1","F","S")</f>
        <v>F</v>
      </c>
      <c r="H13" s="52" t="str">
        <f>+'[1]Access-Jan'!J13</f>
        <v>1000</v>
      </c>
      <c r="I13" s="53" t="str">
        <f>+'[1]Access-Jan'!K13</f>
        <v>RECURSOS LIVRES DA UNIAO</v>
      </c>
      <c r="J13" s="52" t="str">
        <f>+'[1]Access-Jan'!L13</f>
        <v>1</v>
      </c>
      <c r="K13" s="57"/>
      <c r="L13" s="57"/>
      <c r="M13" s="57"/>
      <c r="N13" s="55">
        <f t="shared" si="0"/>
        <v>0</v>
      </c>
      <c r="O13" s="57">
        <v>0</v>
      </c>
      <c r="P13" s="57">
        <f>'[1]Access-Jan'!M13</f>
        <v>180047578.62</v>
      </c>
      <c r="Q13" s="57">
        <f>'[1]Access-Jan'!N13-'[1]Access-Jan'!O13</f>
        <v>0</v>
      </c>
      <c r="R13" s="57">
        <f>N13-O13+P13+Q13</f>
        <v>180047578.62</v>
      </c>
      <c r="S13" s="57">
        <f>'[1]Access-Jan'!P13</f>
        <v>180047578.62</v>
      </c>
      <c r="T13" s="58">
        <f t="shared" si="2"/>
        <v>1</v>
      </c>
      <c r="U13" s="57">
        <f>'[1]Access-Jan'!Q13</f>
        <v>179982100.30000001</v>
      </c>
      <c r="V13" s="58">
        <f t="shared" si="3"/>
        <v>0.99963632768348309</v>
      </c>
      <c r="W13" s="57">
        <f>'[1]Access-Jan'!R13</f>
        <v>153752744.63999999</v>
      </c>
      <c r="X13" s="58">
        <f t="shared" si="4"/>
        <v>0.85395619212687846</v>
      </c>
    </row>
    <row r="14" spans="1:24" s="11" customFormat="1" ht="28.5" customHeight="1" x14ac:dyDescent="0.2">
      <c r="A14" s="52" t="str">
        <f>+'[1]Access-Jan'!A14</f>
        <v>12101</v>
      </c>
      <c r="B14" s="53" t="str">
        <f>+'[1]Access-Jan'!B14</f>
        <v>JUSTICA FEDERAL DE PRIMEIRO GRAU</v>
      </c>
      <c r="C14" s="52" t="str">
        <f>CONCATENATE('[1]Access-Jan'!C14,".",'[1]Access-Jan'!D14)</f>
        <v>02.122</v>
      </c>
      <c r="D14" s="52" t="str">
        <f>CONCATENATE('[1]Access-Jan'!E14,".",'[1]Access-Jan'!G14)</f>
        <v>0033.216H</v>
      </c>
      <c r="E14" s="53" t="str">
        <f>+'[1]Access-Jan'!F14</f>
        <v>PROGRAMA DE GESTAO E MANUTENCAO DO PODER JUDICIARIO</v>
      </c>
      <c r="F14" s="53" t="str">
        <f>+'[1]Access-Jan'!H14</f>
        <v>AJUDA DE CUSTO PARA MORADIA OU AUXILIO-MORADIA A AGENTES PUB</v>
      </c>
      <c r="G14" s="52" t="str">
        <f>IF('[1]Access-Jan'!I14="1","F","S")</f>
        <v>F</v>
      </c>
      <c r="H14" s="52" t="str">
        <f>+'[1]Access-Jan'!J14</f>
        <v>1000</v>
      </c>
      <c r="I14" s="53" t="str">
        <f>+'[1]Access-Jan'!K14</f>
        <v>RECURSOS LIVRES DA UNIAO</v>
      </c>
      <c r="J14" s="52" t="str">
        <f>+'[1]Access-Jan'!L14</f>
        <v>3</v>
      </c>
      <c r="K14" s="57"/>
      <c r="L14" s="57"/>
      <c r="M14" s="57"/>
      <c r="N14" s="55">
        <f t="shared" si="0"/>
        <v>0</v>
      </c>
      <c r="O14" s="57">
        <v>0</v>
      </c>
      <c r="P14" s="57">
        <f>'[1]Access-Jan'!M14</f>
        <v>17716</v>
      </c>
      <c r="Q14" s="57">
        <f>'[1]Access-Jan'!N14-'[1]Access-Jan'!O14</f>
        <v>0</v>
      </c>
      <c r="R14" s="57">
        <f t="shared" si="1"/>
        <v>17716</v>
      </c>
      <c r="S14" s="57">
        <f>'[1]Access-Jan'!P14</f>
        <v>12800</v>
      </c>
      <c r="T14" s="58">
        <f t="shared" si="2"/>
        <v>0.72251072476857081</v>
      </c>
      <c r="U14" s="57">
        <f>'[1]Access-Jan'!Q14</f>
        <v>2101.4899999999998</v>
      </c>
      <c r="V14" s="58">
        <f t="shared" si="3"/>
        <v>0.11862102054639873</v>
      </c>
      <c r="W14" s="57">
        <f>'[1]Access-Jan'!R14</f>
        <v>2101.4899999999998</v>
      </c>
      <c r="X14" s="58">
        <f t="shared" si="4"/>
        <v>0.11862102054639873</v>
      </c>
    </row>
    <row r="15" spans="1:24" s="11" customFormat="1" ht="28.5" customHeight="1" x14ac:dyDescent="0.2">
      <c r="A15" s="52" t="str">
        <f>+'[1]Access-Jan'!A15</f>
        <v>12101</v>
      </c>
      <c r="B15" s="53" t="str">
        <f>+'[1]Access-Jan'!B15</f>
        <v>JUSTICA FEDERAL DE PRIMEIRO GRAU</v>
      </c>
      <c r="C15" s="52" t="str">
        <f>CONCATENATE('[1]Access-Jan'!C15,".",'[1]Access-Jan'!D15)</f>
        <v>02.331</v>
      </c>
      <c r="D15" s="52" t="str">
        <f>CONCATENATE('[1]Access-Jan'!E15,".",'[1]Access-Jan'!G15)</f>
        <v>0033.2004</v>
      </c>
      <c r="E15" s="53" t="str">
        <f>+'[1]Access-Jan'!F15</f>
        <v>PROGRAMA DE GESTAO E MANUTENCAO DO PODER JUDICIARIO</v>
      </c>
      <c r="F15" s="53" t="str">
        <f>+'[1]Access-Jan'!H15</f>
        <v>ASSISTENCIA MEDICA E ODONTOLOGICA AOS SERVIDORES CIVIS, EMPR</v>
      </c>
      <c r="G15" s="52" t="str">
        <f>IF('[1]Access-Jan'!I15="1","F","S")</f>
        <v>F</v>
      </c>
      <c r="H15" s="52" t="str">
        <f>+'[1]Access-Jan'!J15</f>
        <v>1000</v>
      </c>
      <c r="I15" s="53" t="str">
        <f>+'[1]Access-Jan'!K15</f>
        <v>RECURSOS LIVRES DA UNIAO</v>
      </c>
      <c r="J15" s="52" t="str">
        <f>+'[1]Access-Jan'!L15</f>
        <v>3</v>
      </c>
      <c r="K15" s="55"/>
      <c r="L15" s="55"/>
      <c r="M15" s="55"/>
      <c r="N15" s="55">
        <f t="shared" si="0"/>
        <v>0</v>
      </c>
      <c r="O15" s="55">
        <v>0</v>
      </c>
      <c r="P15" s="57">
        <f>'[1]Access-Jan'!M15</f>
        <v>76420516.319999993</v>
      </c>
      <c r="Q15" s="57">
        <f>'[1]Access-Jan'!N15-'[1]Access-Jan'!O15</f>
        <v>0</v>
      </c>
      <c r="R15" s="57">
        <f t="shared" si="1"/>
        <v>76420516.319999993</v>
      </c>
      <c r="S15" s="57">
        <f>'[1]Access-Jan'!P15</f>
        <v>76420516.319999993</v>
      </c>
      <c r="T15" s="58">
        <f t="shared" si="2"/>
        <v>1</v>
      </c>
      <c r="U15" s="57">
        <f>'[1]Access-Jan'!Q15</f>
        <v>971734.56</v>
      </c>
      <c r="V15" s="58">
        <f t="shared" si="3"/>
        <v>1.2715624112391501E-2</v>
      </c>
      <c r="W15" s="57">
        <f>'[1]Access-Jan'!R15</f>
        <v>971734.56</v>
      </c>
      <c r="X15" s="58">
        <f t="shared" si="4"/>
        <v>1.2715624112391501E-2</v>
      </c>
    </row>
    <row r="16" spans="1:24" s="11" customFormat="1" ht="28.5" customHeight="1" x14ac:dyDescent="0.2">
      <c r="A16" s="52" t="str">
        <f>+'[1]Access-Jan'!A16</f>
        <v>12101</v>
      </c>
      <c r="B16" s="53" t="str">
        <f>+'[1]Access-Jan'!B16</f>
        <v>JUSTICA FEDERAL DE PRIMEIRO GRAU</v>
      </c>
      <c r="C16" s="52" t="str">
        <f>CONCATENATE('[1]Access-Jan'!C16,".",'[1]Access-Jan'!D16)</f>
        <v>02.331</v>
      </c>
      <c r="D16" s="52" t="str">
        <f>CONCATENATE('[1]Access-Jan'!E16,".",'[1]Access-Jan'!G16)</f>
        <v>0033.212B</v>
      </c>
      <c r="E16" s="53" t="str">
        <f>+'[1]Access-Jan'!F16</f>
        <v>PROGRAMA DE GESTAO E MANUTENCAO DO PODER JUDICIARIO</v>
      </c>
      <c r="F16" s="53" t="str">
        <f>+'[1]Access-Jan'!H16</f>
        <v>BENEFICIOS OBRIGATORIOS AOS SERVIDORES CIVIS, EMPREGADOS, MI</v>
      </c>
      <c r="G16" s="52" t="str">
        <f>IF('[1]Access-Jan'!I16="1","F","S")</f>
        <v>F</v>
      </c>
      <c r="H16" s="52" t="str">
        <f>+'[1]Access-Jan'!J16</f>
        <v>1000</v>
      </c>
      <c r="I16" s="53" t="str">
        <f>+'[1]Access-Jan'!K16</f>
        <v>RECURSOS LIVRES DA UNIAO</v>
      </c>
      <c r="J16" s="52" t="str">
        <f>+'[1]Access-Jan'!L16</f>
        <v>3</v>
      </c>
      <c r="K16" s="57"/>
      <c r="L16" s="57"/>
      <c r="M16" s="57"/>
      <c r="N16" s="55">
        <f t="shared" si="0"/>
        <v>0</v>
      </c>
      <c r="O16" s="57">
        <v>0</v>
      </c>
      <c r="P16" s="57">
        <f>'[1]Access-Jan'!M16</f>
        <v>9416730.4700000007</v>
      </c>
      <c r="Q16" s="57">
        <f>'[1]Access-Jan'!N16-'[1]Access-Jan'!O16</f>
        <v>0</v>
      </c>
      <c r="R16" s="57">
        <f t="shared" si="1"/>
        <v>9416730.4700000007</v>
      </c>
      <c r="S16" s="57">
        <f>'[1]Access-Jan'!P16</f>
        <v>9416730.4700000007</v>
      </c>
      <c r="T16" s="58">
        <f t="shared" si="2"/>
        <v>1</v>
      </c>
      <c r="U16" s="57">
        <f>'[1]Access-Jan'!Q16</f>
        <v>9407053.0700000003</v>
      </c>
      <c r="V16" s="58">
        <f t="shared" si="3"/>
        <v>0.9989723184675583</v>
      </c>
      <c r="W16" s="57">
        <f>'[1]Access-Jan'!R16</f>
        <v>9407053.0700000003</v>
      </c>
      <c r="X16" s="58">
        <f t="shared" si="4"/>
        <v>0.9989723184675583</v>
      </c>
    </row>
    <row r="17" spans="1:24" s="11" customFormat="1" ht="28.5" customHeight="1" x14ac:dyDescent="0.2">
      <c r="A17" s="52" t="str">
        <f>+'[1]Access-Jan'!A17</f>
        <v>12101</v>
      </c>
      <c r="B17" s="53" t="str">
        <f>+'[1]Access-Jan'!B17</f>
        <v>JUSTICA FEDERAL DE PRIMEIRO GRAU</v>
      </c>
      <c r="C17" s="52" t="str">
        <f>CONCATENATE('[1]Access-Jan'!C17,".",'[1]Access-Jan'!D17)</f>
        <v>02.846</v>
      </c>
      <c r="D17" s="52" t="str">
        <f>CONCATENATE('[1]Access-Jan'!E17,".",'[1]Access-Jan'!G17)</f>
        <v>0033.09HB</v>
      </c>
      <c r="E17" s="53" t="str">
        <f>+'[1]Access-Jan'!F17</f>
        <v>PROGRAMA DE GESTAO E MANUTENCAO DO PODER JUDICIARIO</v>
      </c>
      <c r="F17" s="53" t="str">
        <f>+'[1]Access-Jan'!H17</f>
        <v>CONTRIBUICAO DA UNIAO, DE SUAS AUTARQUIAS E FUNDACOES PARA O</v>
      </c>
      <c r="G17" s="52" t="str">
        <f>IF('[1]Access-Jan'!I17="1","F","S")</f>
        <v>F</v>
      </c>
      <c r="H17" s="52" t="str">
        <f>+'[1]Access-Jan'!J17</f>
        <v>1000</v>
      </c>
      <c r="I17" s="53" t="str">
        <f>+'[1]Access-Jan'!K17</f>
        <v>RECURSOS LIVRES DA UNIAO</v>
      </c>
      <c r="J17" s="52" t="str">
        <f>+'[1]Access-Jan'!L17</f>
        <v>1</v>
      </c>
      <c r="K17" s="57"/>
      <c r="L17" s="57"/>
      <c r="M17" s="57"/>
      <c r="N17" s="55">
        <f t="shared" si="0"/>
        <v>0</v>
      </c>
      <c r="O17" s="57">
        <v>0</v>
      </c>
      <c r="P17" s="57">
        <f>'[1]Access-Jan'!M17</f>
        <v>21016259.739999998</v>
      </c>
      <c r="Q17" s="57">
        <f>'[1]Access-Jan'!N17-'[1]Access-Jan'!O17</f>
        <v>0</v>
      </c>
      <c r="R17" s="57">
        <f t="shared" si="1"/>
        <v>21016259.739999998</v>
      </c>
      <c r="S17" s="57">
        <f>'[1]Access-Jan'!P17</f>
        <v>21016259.739999998</v>
      </c>
      <c r="T17" s="58">
        <f t="shared" si="2"/>
        <v>1</v>
      </c>
      <c r="U17" s="57">
        <f>'[1]Access-Jan'!Q17</f>
        <v>21016259.739999998</v>
      </c>
      <c r="V17" s="58">
        <f t="shared" si="3"/>
        <v>1</v>
      </c>
      <c r="W17" s="57">
        <f>'[1]Access-Jan'!R17</f>
        <v>21016259.739999998</v>
      </c>
      <c r="X17" s="58">
        <f t="shared" si="4"/>
        <v>1</v>
      </c>
    </row>
    <row r="18" spans="1:24" s="11" customFormat="1" ht="28.5" customHeight="1" x14ac:dyDescent="0.2">
      <c r="A18" s="52" t="str">
        <f>+'[1]Access-Jan'!A18</f>
        <v>12101</v>
      </c>
      <c r="B18" s="53" t="str">
        <f>+'[1]Access-Jan'!B18</f>
        <v>JUSTICA FEDERAL DE PRIMEIRO GRAU</v>
      </c>
      <c r="C18" s="52" t="str">
        <f>CONCATENATE('[1]Access-Jan'!C18,".",'[1]Access-Jan'!D18)</f>
        <v>09.272</v>
      </c>
      <c r="D18" s="52" t="str">
        <f>CONCATENATE('[1]Access-Jan'!E18,".",'[1]Access-Jan'!G18)</f>
        <v>0033.0181</v>
      </c>
      <c r="E18" s="53" t="str">
        <f>+'[1]Access-Jan'!F18</f>
        <v>PROGRAMA DE GESTAO E MANUTENCAO DO PODER JUDICIARIO</v>
      </c>
      <c r="F18" s="53" t="str">
        <f>+'[1]Access-Jan'!H18</f>
        <v>APOSENTADORIAS E PENSOES CIVIS DA UNIAO</v>
      </c>
      <c r="G18" s="52" t="str">
        <f>IF('[1]Access-Jan'!I18="1","F","S")</f>
        <v>S</v>
      </c>
      <c r="H18" s="52" t="str">
        <f>+'[1]Access-Jan'!J18</f>
        <v>1056</v>
      </c>
      <c r="I18" s="53" t="str">
        <f>+'[1]Access-Jan'!K18</f>
        <v>BENEFICIOS DO RPPS DA UNIAO</v>
      </c>
      <c r="J18" s="52" t="str">
        <f>+'[1]Access-Jan'!L18</f>
        <v>1</v>
      </c>
      <c r="K18" s="57"/>
      <c r="L18" s="57"/>
      <c r="M18" s="57"/>
      <c r="N18" s="55">
        <f t="shared" si="0"/>
        <v>0</v>
      </c>
      <c r="O18" s="57">
        <v>0</v>
      </c>
      <c r="P18" s="57">
        <f>'[1]Access-Jan'!M18</f>
        <v>42162993.93</v>
      </c>
      <c r="Q18" s="57">
        <f>'[1]Access-Jan'!N18-'[1]Access-Jan'!O18</f>
        <v>0</v>
      </c>
      <c r="R18" s="57">
        <f t="shared" si="1"/>
        <v>42162993.93</v>
      </c>
      <c r="S18" s="57">
        <f>'[1]Access-Jan'!P18</f>
        <v>42162993.93</v>
      </c>
      <c r="T18" s="58">
        <f t="shared" si="2"/>
        <v>1</v>
      </c>
      <c r="U18" s="57">
        <f>'[1]Access-Jan'!Q18</f>
        <v>42144592.020000003</v>
      </c>
      <c r="V18" s="58">
        <f t="shared" si="3"/>
        <v>0.99956355305245759</v>
      </c>
      <c r="W18" s="57">
        <f>'[1]Access-Jan'!R18</f>
        <v>36431972.729999997</v>
      </c>
      <c r="X18" s="58">
        <f t="shared" si="4"/>
        <v>0.86407461458940082</v>
      </c>
    </row>
    <row r="19" spans="1:24" s="11" customFormat="1" ht="28.5" customHeight="1" x14ac:dyDescent="0.2">
      <c r="A19" s="52" t="str">
        <f>+'[1]Access-Jan'!A19</f>
        <v>12101</v>
      </c>
      <c r="B19" s="53" t="str">
        <f>+'[1]Access-Jan'!B19</f>
        <v>JUSTICA FEDERAL DE PRIMEIRO GRAU</v>
      </c>
      <c r="C19" s="52" t="str">
        <f>CONCATENATE('[1]Access-Jan'!C19,".",'[1]Access-Jan'!D19)</f>
        <v>28.846</v>
      </c>
      <c r="D19" s="52" t="str">
        <f>CONCATENATE('[1]Access-Jan'!E19,".",'[1]Access-Jan'!G19)</f>
        <v>0909.00S6</v>
      </c>
      <c r="E19" s="53" t="str">
        <f>+'[1]Access-Jan'!F19</f>
        <v>OPERACOES ESPECIAIS: OUTROS ENCARGOS ESPECIAIS</v>
      </c>
      <c r="F19" s="53" t="str">
        <f>+'[1]Access-Jan'!H19</f>
        <v>BENEFICIO ESPECIAL - LEI N. 12.618, DE 2012</v>
      </c>
      <c r="G19" s="52" t="str">
        <f>IF('[1]Access-Jan'!I19="1","F","S")</f>
        <v>F</v>
      </c>
      <c r="H19" s="52" t="str">
        <f>+'[1]Access-Jan'!J19</f>
        <v>1000</v>
      </c>
      <c r="I19" s="53" t="str">
        <f>+'[1]Access-Jan'!K19</f>
        <v>RECURSOS LIVRES DA UNIAO</v>
      </c>
      <c r="J19" s="52" t="str">
        <f>+'[1]Access-Jan'!L19</f>
        <v>1</v>
      </c>
      <c r="K19" s="57"/>
      <c r="L19" s="57"/>
      <c r="M19" s="57"/>
      <c r="N19" s="55">
        <f t="shared" si="0"/>
        <v>0</v>
      </c>
      <c r="O19" s="57">
        <v>0</v>
      </c>
      <c r="P19" s="57">
        <f>'[1]Access-Jan'!M19</f>
        <v>295706.33</v>
      </c>
      <c r="Q19" s="57">
        <f>'[1]Access-Jan'!N19-'[1]Access-Jan'!O19</f>
        <v>0</v>
      </c>
      <c r="R19" s="57">
        <f t="shared" si="1"/>
        <v>295706.33</v>
      </c>
      <c r="S19" s="57">
        <f>'[1]Access-Jan'!P19</f>
        <v>295706.33</v>
      </c>
      <c r="T19" s="58">
        <f t="shared" si="2"/>
        <v>1</v>
      </c>
      <c r="U19" s="57">
        <f>'[1]Access-Jan'!Q19</f>
        <v>295706.33</v>
      </c>
      <c r="V19" s="58">
        <f t="shared" si="3"/>
        <v>1</v>
      </c>
      <c r="W19" s="57">
        <f>'[1]Access-Jan'!R19</f>
        <v>295706.33</v>
      </c>
      <c r="X19" s="58">
        <f t="shared" si="4"/>
        <v>1</v>
      </c>
    </row>
    <row r="20" spans="1:24" s="11" customFormat="1" ht="28.5" customHeight="1" thickBot="1" x14ac:dyDescent="0.25">
      <c r="A20" s="52" t="str">
        <f>+'[1]Access-Jan'!A20</f>
        <v>33201</v>
      </c>
      <c r="B20" s="53" t="str">
        <f>+'[1]Access-Jan'!B20</f>
        <v>INSTITUTO NACIONAL DO SEGURO SOCIAL</v>
      </c>
      <c r="C20" s="52" t="str">
        <f>CONCATENATE('[1]Access-Jan'!C20,".",'[1]Access-Jan'!D20)</f>
        <v>28.846</v>
      </c>
      <c r="D20" s="52" t="str">
        <f>CONCATENATE('[1]Access-Jan'!E20,".",'[1]Access-Jan'!G20)</f>
        <v>0901.00SA</v>
      </c>
      <c r="E20" s="53" t="str">
        <f>+'[1]Access-Jan'!F20</f>
        <v>OPERACOES ESPECIAIS: CUMPRIMENTO DE SENTENCAS JUDICIAIS</v>
      </c>
      <c r="F20" s="53" t="str">
        <f>+'[1]Access-Jan'!H20</f>
        <v>PAGAMENTO DE HONORARIOS PERICIAIS NAS ACOES EM QUE O INSS FI</v>
      </c>
      <c r="G20" s="52" t="str">
        <f>IF('[1]Access-Jan'!I20="1","F","S")</f>
        <v>S</v>
      </c>
      <c r="H20" s="52" t="str">
        <f>+'[1]Access-Jan'!J20</f>
        <v>1049</v>
      </c>
      <c r="I20" s="53" t="str">
        <f>+'[1]Access-Jan'!K20</f>
        <v>REC.PROP.UO PARA APLIC. EM SEGURIDADE SOCIAL</v>
      </c>
      <c r="J20" s="52" t="str">
        <f>+'[1]Access-Jan'!L20</f>
        <v>3</v>
      </c>
      <c r="K20" s="57"/>
      <c r="L20" s="57"/>
      <c r="M20" s="57"/>
      <c r="N20" s="55">
        <f t="shared" si="0"/>
        <v>0</v>
      </c>
      <c r="O20" s="57">
        <v>0</v>
      </c>
      <c r="P20" s="57">
        <f>'[1]Access-Jan'!M20</f>
        <v>278102</v>
      </c>
      <c r="Q20" s="57">
        <f>'[1]Access-Jan'!N20-'[1]Access-Jan'!O20</f>
        <v>0</v>
      </c>
      <c r="R20" s="57">
        <f t="shared" si="1"/>
        <v>278102</v>
      </c>
      <c r="S20" s="57">
        <f>'[1]Access-Jan'!P20</f>
        <v>0</v>
      </c>
      <c r="T20" s="58">
        <f t="shared" si="2"/>
        <v>0</v>
      </c>
      <c r="U20" s="57">
        <f>'[1]Access-Jan'!Q20</f>
        <v>0</v>
      </c>
      <c r="V20" s="58">
        <f t="shared" si="3"/>
        <v>0</v>
      </c>
      <c r="W20" s="57">
        <f>'[1]Access-Jan'!R20</f>
        <v>0</v>
      </c>
      <c r="X20" s="58">
        <f t="shared" si="4"/>
        <v>0</v>
      </c>
    </row>
    <row r="21" spans="1:24" s="11" customFormat="1" ht="28.5" customHeight="1" thickBot="1" x14ac:dyDescent="0.25">
      <c r="A21" s="19" t="s">
        <v>48</v>
      </c>
      <c r="B21" s="59"/>
      <c r="C21" s="59"/>
      <c r="D21" s="59"/>
      <c r="E21" s="59"/>
      <c r="F21" s="59"/>
      <c r="G21" s="59"/>
      <c r="H21" s="59"/>
      <c r="I21" s="59"/>
      <c r="J21" s="20"/>
      <c r="K21" s="60">
        <v>0</v>
      </c>
      <c r="L21" s="60">
        <v>0</v>
      </c>
      <c r="M21" s="60">
        <v>0</v>
      </c>
      <c r="N21" s="60">
        <v>0</v>
      </c>
      <c r="O21" s="60">
        <v>0</v>
      </c>
      <c r="P21" s="61">
        <f>SUM(P10:P20)</f>
        <v>344571432.41000003</v>
      </c>
      <c r="Q21" s="61">
        <f>SUM(Q10:Q20)</f>
        <v>0</v>
      </c>
      <c r="R21" s="61">
        <f>SUM(R10:R20)</f>
        <v>344571432.41000003</v>
      </c>
      <c r="S21" s="61">
        <f>SUM(S10:S20)</f>
        <v>340759473.69999999</v>
      </c>
      <c r="T21" s="62">
        <f t="shared" si="2"/>
        <v>0.98893710171113591</v>
      </c>
      <c r="U21" s="61">
        <f>SUM(U10:U20)</f>
        <v>254325422.55000004</v>
      </c>
      <c r="V21" s="62">
        <f t="shared" si="3"/>
        <v>0.73809201410342773</v>
      </c>
      <c r="W21" s="61">
        <f>SUM(W10:W20)</f>
        <v>222383330.37</v>
      </c>
      <c r="X21" s="62">
        <f t="shared" si="4"/>
        <v>0.64539108426548153</v>
      </c>
    </row>
    <row r="22" spans="1:24" ht="12.75" x14ac:dyDescent="0.2">
      <c r="A22" s="2" t="s">
        <v>49</v>
      </c>
      <c r="B22" s="2"/>
      <c r="C22" s="2"/>
      <c r="D22" s="2"/>
      <c r="E22" s="2"/>
      <c r="F22" s="2"/>
      <c r="G22" s="2"/>
      <c r="H22" s="3"/>
      <c r="I22" s="3"/>
      <c r="J22" s="3"/>
      <c r="K22" s="2"/>
      <c r="L22" s="2"/>
      <c r="M22" s="2"/>
      <c r="N22" s="2"/>
      <c r="O22" s="2"/>
      <c r="P22" s="2"/>
      <c r="Q22" s="2"/>
      <c r="R22" s="63"/>
      <c r="S22" s="2"/>
      <c r="T22" s="2"/>
      <c r="U22" s="4"/>
      <c r="V22" s="2"/>
      <c r="W22" s="4"/>
      <c r="X22" s="2"/>
    </row>
    <row r="23" spans="1:24" ht="12.75" x14ac:dyDescent="0.2">
      <c r="A23" s="2" t="s">
        <v>50</v>
      </c>
      <c r="B23" s="64"/>
      <c r="C23" s="2"/>
      <c r="D23" s="2"/>
      <c r="E23" s="2"/>
      <c r="F23" s="2"/>
      <c r="G23" s="2"/>
      <c r="H23" s="3"/>
      <c r="I23" s="3"/>
      <c r="J23" s="3"/>
      <c r="K23" s="2"/>
      <c r="L23" s="2"/>
      <c r="M23" s="2"/>
      <c r="N23" s="2"/>
      <c r="O23" s="2"/>
      <c r="P23" s="2"/>
      <c r="Q23" s="2"/>
      <c r="R23" s="63"/>
      <c r="S23" s="2"/>
      <c r="T23" s="2"/>
      <c r="U23" s="4"/>
      <c r="V23" s="2"/>
      <c r="W23" s="4"/>
      <c r="X23" s="2"/>
    </row>
    <row r="24" spans="1:24" s="7" customFormat="1" ht="15.95" customHeight="1" x14ac:dyDescent="0.2">
      <c r="R24" s="65"/>
    </row>
    <row r="25" spans="1:24" ht="12.75" x14ac:dyDescent="0.2">
      <c r="N25" s="66"/>
      <c r="O25" s="66"/>
      <c r="P25" s="68"/>
      <c r="Q25" s="69"/>
      <c r="R25" s="70"/>
      <c r="S25" s="71"/>
      <c r="T25" s="71"/>
      <c r="U25" s="71"/>
      <c r="V25" s="71"/>
      <c r="W25" s="71"/>
      <c r="X25" s="7"/>
    </row>
    <row r="26" spans="1:24" ht="12.75" x14ac:dyDescent="0.2">
      <c r="N26" s="66"/>
      <c r="O26" s="71"/>
      <c r="P26" s="67"/>
      <c r="Q26" s="67"/>
      <c r="R26" s="72"/>
      <c r="S26" s="71"/>
      <c r="T26" s="71"/>
      <c r="U26" s="71"/>
      <c r="V26" s="71"/>
      <c r="W26" s="71"/>
      <c r="X26" s="7"/>
    </row>
    <row r="27" spans="1:24" ht="12.75" x14ac:dyDescent="0.2">
      <c r="N27" s="73"/>
      <c r="O27" s="11"/>
      <c r="P27" s="11"/>
      <c r="Q27" s="11"/>
      <c r="R27" s="74"/>
      <c r="S27" s="11"/>
      <c r="T27" s="11"/>
      <c r="U27" s="11"/>
      <c r="V27" s="11"/>
      <c r="W27" s="11"/>
      <c r="X27" s="7"/>
    </row>
    <row r="28" spans="1:24" ht="25.5" customHeight="1" x14ac:dyDescent="0.2">
      <c r="N28" s="75"/>
      <c r="O28" s="7"/>
      <c r="P28" s="7"/>
      <c r="Q28" s="7"/>
      <c r="R28" s="7"/>
      <c r="S28" s="7"/>
      <c r="T28" s="7"/>
      <c r="U28" s="7"/>
      <c r="V28" s="7"/>
      <c r="W28" s="7"/>
      <c r="X28" s="7"/>
    </row>
    <row r="29" spans="1:24" ht="25.5" customHeight="1" x14ac:dyDescent="0.2">
      <c r="N29" s="76"/>
    </row>
  </sheetData>
  <mergeCells count="17">
    <mergeCell ref="A21:J21"/>
    <mergeCell ref="C8:C9"/>
    <mergeCell ref="D8:D9"/>
    <mergeCell ref="E8:F8"/>
    <mergeCell ref="G8:G9"/>
    <mergeCell ref="H8:I8"/>
    <mergeCell ref="J8:J9"/>
    <mergeCell ref="A5:X5"/>
    <mergeCell ref="A7:J7"/>
    <mergeCell ref="K7:K8"/>
    <mergeCell ref="L7:M7"/>
    <mergeCell ref="N7:N8"/>
    <mergeCell ref="O7:O8"/>
    <mergeCell ref="P7:Q7"/>
    <mergeCell ref="R7:R8"/>
    <mergeCell ref="S7:X7"/>
    <mergeCell ref="A8:B8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3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Jan</vt:lpstr>
      <vt:lpstr>Jan!Area_de_impressao</vt:lpstr>
    </vt:vector>
  </TitlesOfParts>
  <Company>Tribunal Regional Federal 3ª Região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LILIAN HATSUE YOSHIZAWA</dc:creator>
  <cp:lastModifiedBy>LILIAN HATSUE YOSHIZAWA</cp:lastModifiedBy>
  <dcterms:created xsi:type="dcterms:W3CDTF">2026-02-09T19:55:55Z</dcterms:created>
  <dcterms:modified xsi:type="dcterms:W3CDTF">2026-02-09T19:56:21Z</dcterms:modified>
</cp:coreProperties>
</file>