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I\090017\"/>
    </mc:Choice>
  </mc:AlternateContent>
  <bookViews>
    <workbookView xWindow="0" yWindow="0" windowWidth="19200" windowHeight="5660"/>
  </bookViews>
  <sheets>
    <sheet name="Abr" sheetId="1" r:id="rId1"/>
  </sheets>
  <externalReferences>
    <externalReference r:id="rId2"/>
  </externalReferences>
  <definedNames>
    <definedName name="_xlnm.Print_Area" localSheetId="0">Abr!$A$1:$X$42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" l="1"/>
  <c r="U39" i="1"/>
  <c r="S39" i="1"/>
  <c r="Q39" i="1"/>
  <c r="P39" i="1"/>
  <c r="N39" i="1"/>
  <c r="R39" i="1" s="1"/>
  <c r="X39" i="1" s="1"/>
  <c r="J39" i="1"/>
  <c r="I39" i="1"/>
  <c r="H39" i="1"/>
  <c r="G39" i="1"/>
  <c r="F39" i="1"/>
  <c r="E39" i="1"/>
  <c r="D39" i="1"/>
  <c r="C39" i="1"/>
  <c r="B39" i="1"/>
  <c r="A39" i="1"/>
  <c r="W38" i="1"/>
  <c r="U38" i="1"/>
  <c r="S38" i="1"/>
  <c r="Q38" i="1"/>
  <c r="P38" i="1"/>
  <c r="N38" i="1"/>
  <c r="R38" i="1" s="1"/>
  <c r="J38" i="1"/>
  <c r="I38" i="1"/>
  <c r="H38" i="1"/>
  <c r="G38" i="1"/>
  <c r="F38" i="1"/>
  <c r="E38" i="1"/>
  <c r="D38" i="1"/>
  <c r="C38" i="1"/>
  <c r="B38" i="1"/>
  <c r="A38" i="1"/>
  <c r="W37" i="1"/>
  <c r="U37" i="1"/>
  <c r="S37" i="1"/>
  <c r="Q37" i="1"/>
  <c r="P37" i="1"/>
  <c r="N37" i="1"/>
  <c r="R37" i="1" s="1"/>
  <c r="J37" i="1"/>
  <c r="I37" i="1"/>
  <c r="H37" i="1"/>
  <c r="G37" i="1"/>
  <c r="F37" i="1"/>
  <c r="E37" i="1"/>
  <c r="D37" i="1"/>
  <c r="C37" i="1"/>
  <c r="B37" i="1"/>
  <c r="A37" i="1"/>
  <c r="W36" i="1"/>
  <c r="U36" i="1"/>
  <c r="S36" i="1"/>
  <c r="Q36" i="1"/>
  <c r="P36" i="1"/>
  <c r="N36" i="1"/>
  <c r="R36" i="1" s="1"/>
  <c r="X36" i="1" s="1"/>
  <c r="J36" i="1"/>
  <c r="I36" i="1"/>
  <c r="H36" i="1"/>
  <c r="G36" i="1"/>
  <c r="F36" i="1"/>
  <c r="E36" i="1"/>
  <c r="D36" i="1"/>
  <c r="C36" i="1"/>
  <c r="B36" i="1"/>
  <c r="A36" i="1"/>
  <c r="W35" i="1"/>
  <c r="U35" i="1"/>
  <c r="S35" i="1"/>
  <c r="Q35" i="1"/>
  <c r="P35" i="1"/>
  <c r="N35" i="1"/>
  <c r="J35" i="1"/>
  <c r="I35" i="1"/>
  <c r="H35" i="1"/>
  <c r="G35" i="1"/>
  <c r="F35" i="1"/>
  <c r="E35" i="1"/>
  <c r="D35" i="1"/>
  <c r="C35" i="1"/>
  <c r="B35" i="1"/>
  <c r="A35" i="1"/>
  <c r="W34" i="1"/>
  <c r="U34" i="1"/>
  <c r="S34" i="1"/>
  <c r="Q34" i="1"/>
  <c r="P34" i="1"/>
  <c r="N34" i="1"/>
  <c r="J34" i="1"/>
  <c r="I34" i="1"/>
  <c r="H34" i="1"/>
  <c r="G34" i="1"/>
  <c r="F34" i="1"/>
  <c r="E34" i="1"/>
  <c r="D34" i="1"/>
  <c r="C34" i="1"/>
  <c r="B34" i="1"/>
  <c r="A34" i="1"/>
  <c r="W33" i="1"/>
  <c r="U33" i="1"/>
  <c r="S33" i="1"/>
  <c r="Q33" i="1"/>
  <c r="P33" i="1"/>
  <c r="N33" i="1"/>
  <c r="R33" i="1" s="1"/>
  <c r="T33" i="1" s="1"/>
  <c r="J33" i="1"/>
  <c r="I33" i="1"/>
  <c r="H33" i="1"/>
  <c r="G33" i="1"/>
  <c r="F33" i="1"/>
  <c r="E33" i="1"/>
  <c r="D33" i="1"/>
  <c r="C33" i="1"/>
  <c r="B33" i="1"/>
  <c r="A33" i="1"/>
  <c r="W32" i="1"/>
  <c r="U32" i="1"/>
  <c r="S32" i="1"/>
  <c r="Q32" i="1"/>
  <c r="P32" i="1"/>
  <c r="N32" i="1"/>
  <c r="J32" i="1"/>
  <c r="I32" i="1"/>
  <c r="H32" i="1"/>
  <c r="G32" i="1"/>
  <c r="F32" i="1"/>
  <c r="E32" i="1"/>
  <c r="D32" i="1"/>
  <c r="C32" i="1"/>
  <c r="B32" i="1"/>
  <c r="A32" i="1"/>
  <c r="W31" i="1"/>
  <c r="U31" i="1"/>
  <c r="S31" i="1"/>
  <c r="Q31" i="1"/>
  <c r="P31" i="1"/>
  <c r="N31" i="1"/>
  <c r="R31" i="1" s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N30" i="1"/>
  <c r="R30" i="1" s="1"/>
  <c r="V30" i="1" s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N29" i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R27" i="1" s="1"/>
  <c r="X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U40" i="1" s="1"/>
  <c r="S10" i="1"/>
  <c r="Q10" i="1"/>
  <c r="P10" i="1"/>
  <c r="O10" i="1"/>
  <c r="N10" i="1"/>
  <c r="R10" i="1" s="1"/>
  <c r="J10" i="1"/>
  <c r="I10" i="1"/>
  <c r="H10" i="1"/>
  <c r="G10" i="1"/>
  <c r="F10" i="1"/>
  <c r="E10" i="1"/>
  <c r="D10" i="1"/>
  <c r="C10" i="1"/>
  <c r="B10" i="1"/>
  <c r="A10" i="1"/>
  <c r="R11" i="1" l="1"/>
  <c r="R21" i="1"/>
  <c r="V21" i="1" s="1"/>
  <c r="R23" i="1"/>
  <c r="R34" i="1"/>
  <c r="O40" i="1"/>
  <c r="Q40" i="1"/>
  <c r="S40" i="1"/>
  <c r="R15" i="1"/>
  <c r="V15" i="1" s="1"/>
  <c r="W40" i="1"/>
  <c r="R29" i="1"/>
  <c r="T29" i="1" s="1"/>
  <c r="R24" i="1"/>
  <c r="X24" i="1" s="1"/>
  <c r="R32" i="1"/>
  <c r="V32" i="1" s="1"/>
  <c r="R12" i="1"/>
  <c r="R17" i="1"/>
  <c r="V17" i="1" s="1"/>
  <c r="R19" i="1"/>
  <c r="T19" i="1" s="1"/>
  <c r="R35" i="1"/>
  <c r="X35" i="1" s="1"/>
  <c r="T25" i="1"/>
  <c r="V25" i="1"/>
  <c r="X25" i="1"/>
  <c r="X22" i="1"/>
  <c r="V22" i="1"/>
  <c r="T22" i="1"/>
  <c r="T17" i="1"/>
  <c r="X17" i="1"/>
  <c r="X10" i="1"/>
  <c r="V10" i="1"/>
  <c r="T10" i="1"/>
  <c r="T13" i="1"/>
  <c r="V13" i="1"/>
  <c r="X13" i="1"/>
  <c r="T11" i="1"/>
  <c r="X11" i="1"/>
  <c r="V11" i="1"/>
  <c r="T21" i="1"/>
  <c r="X21" i="1"/>
  <c r="V23" i="1"/>
  <c r="T23" i="1"/>
  <c r="X23" i="1"/>
  <c r="V34" i="1"/>
  <c r="T34" i="1"/>
  <c r="X34" i="1"/>
  <c r="T12" i="1"/>
  <c r="X12" i="1"/>
  <c r="V12" i="1"/>
  <c r="V19" i="1"/>
  <c r="X38" i="1"/>
  <c r="T38" i="1"/>
  <c r="V38" i="1"/>
  <c r="X20" i="1"/>
  <c r="T20" i="1"/>
  <c r="V20" i="1"/>
  <c r="V16" i="1"/>
  <c r="X16" i="1"/>
  <c r="T16" i="1"/>
  <c r="X14" i="1"/>
  <c r="V14" i="1"/>
  <c r="T14" i="1"/>
  <c r="T26" i="1"/>
  <c r="X26" i="1"/>
  <c r="V26" i="1"/>
  <c r="V37" i="1"/>
  <c r="T37" i="1"/>
  <c r="X37" i="1"/>
  <c r="T24" i="1"/>
  <c r="X32" i="1"/>
  <c r="V35" i="1"/>
  <c r="T35" i="1"/>
  <c r="X15" i="1"/>
  <c r="X18" i="1"/>
  <c r="V18" i="1"/>
  <c r="T18" i="1"/>
  <c r="T28" i="1"/>
  <c r="V28" i="1"/>
  <c r="X28" i="1"/>
  <c r="X31" i="1"/>
  <c r="V31" i="1"/>
  <c r="T31" i="1"/>
  <c r="T39" i="1"/>
  <c r="X30" i="1"/>
  <c r="V39" i="1"/>
  <c r="P40" i="1"/>
  <c r="T27" i="1"/>
  <c r="T30" i="1"/>
  <c r="V27" i="1"/>
  <c r="V33" i="1"/>
  <c r="V36" i="1"/>
  <c r="X33" i="1"/>
  <c r="T36" i="1"/>
  <c r="T15" i="1" l="1"/>
  <c r="X29" i="1"/>
  <c r="V24" i="1"/>
  <c r="V29" i="1"/>
  <c r="R40" i="1"/>
  <c r="T32" i="1"/>
  <c r="X19" i="1"/>
  <c r="V40" i="1"/>
  <c r="X40" i="1"/>
  <c r="T4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<sst xmlns="http://schemas.openxmlformats.org/spreadsheetml/2006/main" count="55" uniqueCount="51">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</sst>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</cellXfs>
  <cellStyles count="6">
    <cellStyle name="Normal" xfId="0" builtinId="0"/>
    <cellStyle name="Normal 12" xfId="1"/>
    <cellStyle name="Normal 2 8 3" xfId="3"/>
    <cellStyle name="Porcentagem 11 2" xfId="2"/>
    <cellStyle name="Porcentagem 2 3" xfId="4"/>
    <cellStyle name="Vírgula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4309798</v>
          </cell>
          <cell r="Q10">
            <v>4260294.93</v>
          </cell>
          <cell r="R10">
            <v>4246307.01</v>
          </cell>
          <cell r="S10">
            <v>3713020.37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9273012</v>
          </cell>
          <cell r="P11">
            <v>1122459.2</v>
          </cell>
          <cell r="Q11">
            <v>107752</v>
          </cell>
          <cell r="R11">
            <v>10536</v>
          </cell>
          <cell r="S11">
            <v>10536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147275894.43000001</v>
          </cell>
          <cell r="O12">
            <v>16974.77</v>
          </cell>
          <cell r="P12">
            <v>3877099.2</v>
          </cell>
          <cell r="Q12">
            <v>126194217.84</v>
          </cell>
          <cell r="R12">
            <v>24252625.469999999</v>
          </cell>
          <cell r="S12">
            <v>22008474.140000001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1027</v>
          </cell>
          <cell r="K13" t="str">
            <v>SERV.AFETOS AS ATIVID.ESPECIFICAS DA JUSTICA</v>
          </cell>
          <cell r="L13" t="str">
            <v>3</v>
          </cell>
          <cell r="M13">
            <v>28430203</v>
          </cell>
          <cell r="Q13">
            <v>21917677.66</v>
          </cell>
          <cell r="R13">
            <v>3021957.4</v>
          </cell>
          <cell r="S13">
            <v>2972020.41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4257</v>
          </cell>
          <cell r="H14" t="str">
            <v>JULGAMENTO DE CAUSAS NA JUSTICA FEDERAL</v>
          </cell>
          <cell r="I14" t="str">
            <v>1</v>
          </cell>
          <cell r="J14" t="str">
            <v>1138</v>
          </cell>
          <cell r="K14" t="str">
            <v>MELHORIA DA PRESTACAO JURISDICIONAL</v>
          </cell>
          <cell r="L14" t="str">
            <v>3</v>
          </cell>
          <cell r="M14">
            <v>13637385</v>
          </cell>
          <cell r="Q14">
            <v>13637384.810000001</v>
          </cell>
          <cell r="R14">
            <v>7242061.1100000003</v>
          </cell>
          <cell r="S14">
            <v>5967789.3700000001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20TP</v>
          </cell>
          <cell r="H15" t="str">
            <v>ATIVOS CIVIS DA UNIAO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563210693.98000002</v>
          </cell>
          <cell r="Q15">
            <v>563210693.97000003</v>
          </cell>
          <cell r="R15">
            <v>563104682.14999998</v>
          </cell>
          <cell r="S15">
            <v>534697911.80000001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216H</v>
          </cell>
          <cell r="H16" t="str">
            <v>AJUDA DE CUSTO PARA MORADIA OU AUXILIO-MORADIA A AGENTES PUB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212600</v>
          </cell>
          <cell r="Q16">
            <v>153600</v>
          </cell>
          <cell r="R16">
            <v>41482.6</v>
          </cell>
          <cell r="S16">
            <v>41482.6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122</v>
          </cell>
          <cell r="E17" t="str">
            <v>0033</v>
          </cell>
          <cell r="F17" t="str">
            <v>PROGRAMA DE GESTAO E MANUTENCAO DO PODER JUDICIARIO</v>
          </cell>
          <cell r="G17" t="str">
            <v>219Z</v>
          </cell>
          <cell r="H17" t="str">
            <v>CONSERVACAO E RECUPERACAO DO PATRIMONIO DA UNIAO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9395300</v>
          </cell>
          <cell r="Q17">
            <v>1998740.56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79521913.060000002</v>
          </cell>
          <cell r="Q18">
            <v>79521913.060000002</v>
          </cell>
          <cell r="R18">
            <v>25548146.239999998</v>
          </cell>
          <cell r="S18">
            <v>23067365.140000001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38926749.399999999</v>
          </cell>
          <cell r="Q19">
            <v>38926749.399999999</v>
          </cell>
          <cell r="R19">
            <v>38915237.090000004</v>
          </cell>
          <cell r="S19">
            <v>38915237.090000004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81985155.549999997</v>
          </cell>
          <cell r="Q20">
            <v>81985155.549999997</v>
          </cell>
          <cell r="R20">
            <v>81985155.549999997</v>
          </cell>
          <cell r="S20">
            <v>81985155.549999997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1056</v>
          </cell>
          <cell r="K21" t="str">
            <v>BENEFICIOS DO RPPS DA UNIAO</v>
          </cell>
          <cell r="L21" t="str">
            <v>1</v>
          </cell>
          <cell r="M21">
            <v>128776164.43000001</v>
          </cell>
          <cell r="Q21">
            <v>128776164.43000001</v>
          </cell>
          <cell r="R21">
            <v>128768100.23</v>
          </cell>
          <cell r="S21">
            <v>121257269.22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28</v>
          </cell>
          <cell r="D22" t="str">
            <v>846</v>
          </cell>
          <cell r="E22" t="str">
            <v>0909</v>
          </cell>
          <cell r="F22" t="str">
            <v>OPERACOES ESPECIAIS: OUTROS ENCARGOS ESPECIAIS</v>
          </cell>
          <cell r="G22" t="str">
            <v>00S6</v>
          </cell>
          <cell r="H22" t="str">
            <v>BENEFICIO ESPECIAL - LEI N. 12.618, DE 2012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917611.46</v>
          </cell>
          <cell r="Q22">
            <v>917611.46</v>
          </cell>
          <cell r="R22">
            <v>917611.46</v>
          </cell>
          <cell r="S22">
            <v>917611.46</v>
          </cell>
        </row>
        <row r="23">
          <cell r="A23" t="str">
            <v>33201</v>
          </cell>
          <cell r="B23" t="str">
            <v>INSTITUTO NACIONAL DO SEGURO SOCIAL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00SA</v>
          </cell>
          <cell r="H23" t="str">
            <v>PAGAMENTO DE HONORARIOS PERICIAIS NAS ACOES EM QUE O INSS FI</v>
          </cell>
          <cell r="I23" t="str">
            <v>2</v>
          </cell>
          <cell r="J23" t="str">
            <v>1049</v>
          </cell>
          <cell r="K23" t="str">
            <v>REC.PROP.UO PARA APLIC. EM SEGURIDADE SOCIAL</v>
          </cell>
          <cell r="L23" t="str">
            <v>3</v>
          </cell>
          <cell r="M23">
            <v>17328669</v>
          </cell>
          <cell r="Q23">
            <v>17171009.52</v>
          </cell>
          <cell r="R23">
            <v>17155435.18</v>
          </cell>
          <cell r="S23">
            <v>14630890.43</v>
          </cell>
        </row>
        <row r="24">
          <cell r="A24" t="str">
            <v>34101</v>
          </cell>
          <cell r="B24" t="str">
            <v>MINISTERIO PUBLICO FEDERAL</v>
          </cell>
          <cell r="C24" t="str">
            <v>03</v>
          </cell>
          <cell r="D24" t="str">
            <v>062</v>
          </cell>
          <cell r="E24" t="str">
            <v>0031</v>
          </cell>
          <cell r="F24" t="str">
            <v>PROGRAMA DE GESTAO E MANUTENCAO DO MINISTERIO PUBLICO</v>
          </cell>
          <cell r="G24" t="str">
            <v>4264</v>
          </cell>
          <cell r="H24" t="str">
            <v>DEFESA DO INTERESSE PUBLICO NO PROCESSO JUDICIARIO - MINISTE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35374.15</v>
          </cell>
          <cell r="Q24">
            <v>10816.44</v>
          </cell>
        </row>
        <row r="25">
          <cell r="A25" t="str">
            <v>63101</v>
          </cell>
          <cell r="B25" t="str">
            <v>ADVOCACIA-GERAL DA UNIAO - AGU</v>
          </cell>
          <cell r="C25" t="str">
            <v>03</v>
          </cell>
          <cell r="D25" t="str">
            <v>092</v>
          </cell>
          <cell r="E25" t="str">
            <v>4105</v>
          </cell>
          <cell r="F25" t="str">
            <v>DEFESA DA DEMOCRACIA E SEGURANCA JURIDICA PARA INOVACAOEM PO</v>
          </cell>
          <cell r="G25" t="str">
            <v>2674</v>
          </cell>
          <cell r="H25" t="str">
            <v>REPRESENTACAO JUDICIAL E EXTRAJUDICIAL DA UNIAO E SUAS AUTAR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N25">
            <v>7599.3</v>
          </cell>
          <cell r="Q25">
            <v>7599.3</v>
          </cell>
          <cell r="R25">
            <v>7599.3</v>
          </cell>
          <cell r="S25">
            <v>7599.3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showGridLines="0" tabSelected="1" view="pageBreakPreview" zoomScale="80" zoomScaleNormal="85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9" width="16.7265625" style="5" customWidth="1"/>
    <col min="20" max="20" width="8.7265625" style="5" customWidth="1"/>
    <col min="21" max="21" width="16.7265625" style="5" customWidth="1"/>
    <col min="22" max="22" width="8.7265625" style="5" customWidth="1"/>
    <col min="23" max="23" width="16.7265625" style="5" customWidth="1"/>
    <col min="24" max="24" width="8.7265625" style="5" customWidth="1"/>
    <col min="25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46113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" thickBot="1" x14ac:dyDescent="0.3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3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5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3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5">
      <c r="A10" s="42" t="str">
        <f>+'[1]Access-Abr'!A10</f>
        <v>12101</v>
      </c>
      <c r="B10" s="43" t="str">
        <f>+'[1]Access-Abr'!B10</f>
        <v>JUSTICA FEDERAL DE PRIMEIRO GRAU</v>
      </c>
      <c r="C10" s="44" t="str">
        <f>CONCATENATE('[1]Access-Abr'!C10,".",'[1]Access-Abr'!D10)</f>
        <v>02.061</v>
      </c>
      <c r="D10" s="44" t="str">
        <f>CONCATENATE('[1]Access-Abr'!E10,".",'[1]Access-Abr'!G10)</f>
        <v>0033.4224</v>
      </c>
      <c r="E10" s="43" t="str">
        <f>+'[1]Access-Abr'!F10</f>
        <v>PROGRAMA DE GESTAO E MANUTENCAO DO PODER JUDICIARIO</v>
      </c>
      <c r="F10" s="45" t="str">
        <f>+'[1]Access-Abr'!H10</f>
        <v>ASSISTENCIA JURIDICA A PESSOAS CARENTES</v>
      </c>
      <c r="G10" s="42" t="str">
        <f>IF('[1]Access-Abr'!I10="1","F","S")</f>
        <v>F</v>
      </c>
      <c r="H10" s="42" t="str">
        <f>+'[1]Access-Abr'!J10</f>
        <v>1000</v>
      </c>
      <c r="I10" s="46" t="str">
        <f>+'[1]Access-Abr'!K10</f>
        <v>RECURSOS LIVRES DA UNIAO</v>
      </c>
      <c r="J10" s="42" t="str">
        <f>+'[1]Access-Abr'!L10</f>
        <v>3</v>
      </c>
      <c r="K10" s="47"/>
      <c r="L10" s="48"/>
      <c r="M10" s="48"/>
      <c r="N10" s="49">
        <f>K10+L10-M10</f>
        <v>0</v>
      </c>
      <c r="O10" s="47">
        <f>'[1]Access-Abr'!P10</f>
        <v>0</v>
      </c>
      <c r="P10" s="50">
        <f>'[1]Access-Abr'!M10</f>
        <v>4309798</v>
      </c>
      <c r="Q10" s="50">
        <f>'[1]Access-Abr'!N10-'[1]Access-Abr'!O10</f>
        <v>0</v>
      </c>
      <c r="R10" s="50">
        <f>N10-O10+P10+Q10</f>
        <v>4309798</v>
      </c>
      <c r="S10" s="50">
        <f>'[1]Access-Abr'!Q10</f>
        <v>4260294.93</v>
      </c>
      <c r="T10" s="51">
        <f>IF(R10&gt;0,S10/R10,0)</f>
        <v>0.98851383057860243</v>
      </c>
      <c r="U10" s="50">
        <f>'[1]Access-Abr'!R10</f>
        <v>4246307.01</v>
      </c>
      <c r="V10" s="51">
        <f>IF(R10&gt;0,U10/R10,0)</f>
        <v>0.98526822138763803</v>
      </c>
      <c r="W10" s="50">
        <f>'[1]Access-Abr'!S10</f>
        <v>3713020.37</v>
      </c>
      <c r="X10" s="51">
        <f>IF(R10&gt;0,W10/R10,0)</f>
        <v>0.86153002298483594</v>
      </c>
    </row>
    <row r="11" spans="1:24" s="11" customFormat="1" ht="28.5" customHeight="1" x14ac:dyDescent="0.25">
      <c r="A11" s="52" t="str">
        <f>+'[1]Access-Abr'!A11</f>
        <v>12101</v>
      </c>
      <c r="B11" s="53" t="str">
        <f>+'[1]Access-Abr'!B11</f>
        <v>JUSTICA FEDERAL DE PRIMEIRO GRAU</v>
      </c>
      <c r="C11" s="52" t="str">
        <f>CONCATENATE('[1]Access-Abr'!C11,".",'[1]Access-Abr'!D11)</f>
        <v>02.061</v>
      </c>
      <c r="D11" s="52" t="str">
        <f>CONCATENATE('[1]Access-Abr'!E11,".",'[1]Access-Abr'!G11)</f>
        <v>0033.4257</v>
      </c>
      <c r="E11" s="53" t="str">
        <f>+'[1]Access-Abr'!F11</f>
        <v>PROGRAMA DE GESTAO E MANUTENCAO DO PODER JUDICIARIO</v>
      </c>
      <c r="F11" s="54" t="str">
        <f>+'[1]Access-Abr'!H11</f>
        <v>JULGAMENTO DE CAUSAS NA JUSTICA FEDERAL</v>
      </c>
      <c r="G11" s="52" t="str">
        <f>IF('[1]Access-Abr'!I11="1","F","S")</f>
        <v>F</v>
      </c>
      <c r="H11" s="52" t="str">
        <f>+'[1]Access-Abr'!J11</f>
        <v>1000</v>
      </c>
      <c r="I11" s="53" t="str">
        <f>+'[1]Access-Abr'!K11</f>
        <v>RECURSOS LIVRES DA UNIAO</v>
      </c>
      <c r="J11" s="52" t="str">
        <f>+'[1]Access-Abr'!L11</f>
        <v>4</v>
      </c>
      <c r="K11" s="55"/>
      <c r="L11" s="55"/>
      <c r="M11" s="55"/>
      <c r="N11" s="56">
        <f t="shared" ref="N11:N39" si="0">K11+L11-M11</f>
        <v>0</v>
      </c>
      <c r="O11" s="57">
        <f>'[1]Access-Abr'!P11</f>
        <v>1122459.2</v>
      </c>
      <c r="P11" s="57">
        <f>'[1]Access-Abr'!M11</f>
        <v>9273012</v>
      </c>
      <c r="Q11" s="57">
        <f>'[1]Access-Abr'!N11-'[1]Access-Abr'!O11</f>
        <v>0</v>
      </c>
      <c r="R11" s="57">
        <f t="shared" ref="R11:R39" si="1">N11-O11+P11+Q11</f>
        <v>8150552.7999999998</v>
      </c>
      <c r="S11" s="57">
        <f>'[1]Access-Abr'!Q11</f>
        <v>107752</v>
      </c>
      <c r="T11" s="58">
        <f t="shared" ref="T11:T40" si="2">IF(R11&gt;0,S11/R11,0)</f>
        <v>1.3220207591318223E-2</v>
      </c>
      <c r="U11" s="57">
        <f>'[1]Access-Abr'!R11</f>
        <v>10536</v>
      </c>
      <c r="V11" s="58">
        <f t="shared" ref="V11:V40" si="3">IF(R11&gt;0,U11/R11,0)</f>
        <v>1.2926730564827456E-3</v>
      </c>
      <c r="W11" s="57">
        <f>'[1]Access-Abr'!S11</f>
        <v>10536</v>
      </c>
      <c r="X11" s="58">
        <f t="shared" ref="X11:X40" si="4">IF(R11&gt;0,W11/R11,0)</f>
        <v>1.2926730564827456E-3</v>
      </c>
    </row>
    <row r="12" spans="1:24" s="11" customFormat="1" ht="28.5" customHeight="1" x14ac:dyDescent="0.25">
      <c r="A12" s="52" t="str">
        <f>+'[1]Access-Abr'!A12</f>
        <v>12101</v>
      </c>
      <c r="B12" s="53" t="str">
        <f>+'[1]Access-Abr'!B12</f>
        <v>JUSTICA FEDERAL DE PRIMEIRO GRAU</v>
      </c>
      <c r="C12" s="52" t="str">
        <f>CONCATENATE('[1]Access-Abr'!C12,".",'[1]Access-Abr'!D12)</f>
        <v>02.061</v>
      </c>
      <c r="D12" s="52" t="str">
        <f>CONCATENATE('[1]Access-Abr'!E12,".",'[1]Access-Abr'!G12)</f>
        <v>0033.4257</v>
      </c>
      <c r="E12" s="53" t="str">
        <f>+'[1]Access-Abr'!F12</f>
        <v>PROGRAMA DE GESTAO E MANUTENCAO DO PODER JUDICIARIO</v>
      </c>
      <c r="F12" s="53" t="str">
        <f>+'[1]Access-Abr'!H12</f>
        <v>JULGAMENTO DE CAUSAS NA JUSTICA FEDERAL</v>
      </c>
      <c r="G12" s="52" t="str">
        <f>IF('[1]Access-Abr'!I12="1","F","S")</f>
        <v>F</v>
      </c>
      <c r="H12" s="52" t="str">
        <f>+'[1]Access-Abr'!J12</f>
        <v>1000</v>
      </c>
      <c r="I12" s="53" t="str">
        <f>+'[1]Access-Abr'!K12</f>
        <v>RECURSOS LIVRES DA UNIAO</v>
      </c>
      <c r="J12" s="52" t="str">
        <f>+'[1]Access-Abr'!L12</f>
        <v>3</v>
      </c>
      <c r="K12" s="57"/>
      <c r="L12" s="57"/>
      <c r="M12" s="57"/>
      <c r="N12" s="55">
        <f t="shared" si="0"/>
        <v>0</v>
      </c>
      <c r="O12" s="57">
        <f>'[1]Access-Abr'!P12</f>
        <v>3877099.2</v>
      </c>
      <c r="P12" s="57">
        <f>'[1]Access-Abr'!M12</f>
        <v>147275894.43000001</v>
      </c>
      <c r="Q12" s="57">
        <f>'[1]Access-Abr'!N12-'[1]Access-Abr'!O12</f>
        <v>-16974.77</v>
      </c>
      <c r="R12" s="57">
        <f t="shared" si="1"/>
        <v>143381820.46000001</v>
      </c>
      <c r="S12" s="57">
        <f>'[1]Access-Abr'!Q12</f>
        <v>126194217.84</v>
      </c>
      <c r="T12" s="58">
        <f t="shared" si="2"/>
        <v>0.88012704424550869</v>
      </c>
      <c r="U12" s="57">
        <f>'[1]Access-Abr'!R12</f>
        <v>24252625.469999999</v>
      </c>
      <c r="V12" s="58">
        <f t="shared" si="3"/>
        <v>0.1691471442627267</v>
      </c>
      <c r="W12" s="57">
        <f>'[1]Access-Abr'!S12</f>
        <v>22008474.140000001</v>
      </c>
      <c r="X12" s="58">
        <f t="shared" si="4"/>
        <v>0.1534955691690344</v>
      </c>
    </row>
    <row r="13" spans="1:24" s="11" customFormat="1" ht="28.5" customHeight="1" x14ac:dyDescent="0.25">
      <c r="A13" s="52" t="str">
        <f>+'[1]Access-Abr'!A13</f>
        <v>12101</v>
      </c>
      <c r="B13" s="53" t="str">
        <f>+'[1]Access-Abr'!B13</f>
        <v>JUSTICA FEDERAL DE PRIMEIRO GRAU</v>
      </c>
      <c r="C13" s="52" t="str">
        <f>CONCATENATE('[1]Access-Abr'!C13,".",'[1]Access-Abr'!D13)</f>
        <v>02.061</v>
      </c>
      <c r="D13" s="52" t="str">
        <f>CONCATENATE('[1]Access-Abr'!E13,".",'[1]Access-Abr'!G13)</f>
        <v>0033.4257</v>
      </c>
      <c r="E13" s="53" t="str">
        <f>+'[1]Access-Abr'!F13</f>
        <v>PROGRAMA DE GESTAO E MANUTENCAO DO PODER JUDICIARIO</v>
      </c>
      <c r="F13" s="53" t="str">
        <f>+'[1]Access-Abr'!H13</f>
        <v>JULGAMENTO DE CAUSAS NA JUSTICA FEDERAL</v>
      </c>
      <c r="G13" s="52" t="str">
        <f>IF('[1]Access-Abr'!I13="1","F","S")</f>
        <v>F</v>
      </c>
      <c r="H13" s="52" t="str">
        <f>+'[1]Access-Abr'!J13</f>
        <v>1027</v>
      </c>
      <c r="I13" s="53" t="str">
        <f>+'[1]Access-Abr'!K13</f>
        <v>SERV.AFETOS AS ATIVID.ESPECIFICAS DA JUSTICA</v>
      </c>
      <c r="J13" s="52" t="str">
        <f>+'[1]Access-Abr'!L13</f>
        <v>3</v>
      </c>
      <c r="K13" s="57"/>
      <c r="L13" s="57"/>
      <c r="M13" s="57"/>
      <c r="N13" s="55">
        <f t="shared" si="0"/>
        <v>0</v>
      </c>
      <c r="O13" s="57">
        <f>'[1]Access-Abr'!P13</f>
        <v>0</v>
      </c>
      <c r="P13" s="57">
        <f>'[1]Access-Abr'!M13</f>
        <v>28430203</v>
      </c>
      <c r="Q13" s="57">
        <f>'[1]Access-Abr'!N13-'[1]Access-Abr'!O13</f>
        <v>0</v>
      </c>
      <c r="R13" s="57">
        <f>N13-O13+P13+Q13</f>
        <v>28430203</v>
      </c>
      <c r="S13" s="57">
        <f>'[1]Access-Abr'!Q13</f>
        <v>21917677.66</v>
      </c>
      <c r="T13" s="58">
        <f t="shared" si="2"/>
        <v>0.7709293408844109</v>
      </c>
      <c r="U13" s="57">
        <f>'[1]Access-Abr'!R13</f>
        <v>3021957.4</v>
      </c>
      <c r="V13" s="58">
        <f t="shared" si="3"/>
        <v>0.10629390862949518</v>
      </c>
      <c r="W13" s="57">
        <f>'[1]Access-Abr'!S13</f>
        <v>2972020.41</v>
      </c>
      <c r="X13" s="58">
        <f t="shared" si="4"/>
        <v>0.10453743189944863</v>
      </c>
    </row>
    <row r="14" spans="1:24" s="11" customFormat="1" ht="28.5" customHeight="1" x14ac:dyDescent="0.25">
      <c r="A14" s="52" t="str">
        <f>+'[1]Access-Abr'!A14</f>
        <v>12101</v>
      </c>
      <c r="B14" s="53" t="str">
        <f>+'[1]Access-Abr'!B14</f>
        <v>JUSTICA FEDERAL DE PRIMEIRO GRAU</v>
      </c>
      <c r="C14" s="52" t="str">
        <f>CONCATENATE('[1]Access-Abr'!C14,".",'[1]Access-Abr'!D14)</f>
        <v>02.061</v>
      </c>
      <c r="D14" s="52" t="str">
        <f>CONCATENATE('[1]Access-Abr'!E14,".",'[1]Access-Abr'!G14)</f>
        <v>0033.4257</v>
      </c>
      <c r="E14" s="53" t="str">
        <f>+'[1]Access-Abr'!F14</f>
        <v>PROGRAMA DE GESTAO E MANUTENCAO DO PODER JUDICIARIO</v>
      </c>
      <c r="F14" s="53" t="str">
        <f>+'[1]Access-Abr'!H14</f>
        <v>JULGAMENTO DE CAUSAS NA JUSTICA FEDERAL</v>
      </c>
      <c r="G14" s="52" t="str">
        <f>IF('[1]Access-Abr'!I14="1","F","S")</f>
        <v>F</v>
      </c>
      <c r="H14" s="52" t="str">
        <f>+'[1]Access-Abr'!J14</f>
        <v>1138</v>
      </c>
      <c r="I14" s="53" t="str">
        <f>+'[1]Access-Abr'!K14</f>
        <v>MELHORIA DA PRESTACAO JURISDICIONAL</v>
      </c>
      <c r="J14" s="52" t="str">
        <f>+'[1]Access-Abr'!L14</f>
        <v>3</v>
      </c>
      <c r="K14" s="57"/>
      <c r="L14" s="57"/>
      <c r="M14" s="57"/>
      <c r="N14" s="55">
        <f t="shared" si="0"/>
        <v>0</v>
      </c>
      <c r="O14" s="57">
        <f>'[1]Access-Abr'!P14</f>
        <v>0</v>
      </c>
      <c r="P14" s="57">
        <f>'[1]Access-Abr'!M14</f>
        <v>13637385</v>
      </c>
      <c r="Q14" s="57">
        <f>'[1]Access-Abr'!N14-'[1]Access-Abr'!O14</f>
        <v>0</v>
      </c>
      <c r="R14" s="57">
        <f t="shared" si="1"/>
        <v>13637385</v>
      </c>
      <c r="S14" s="57">
        <f>'[1]Access-Abr'!Q14</f>
        <v>13637384.810000001</v>
      </c>
      <c r="T14" s="58">
        <f t="shared" si="2"/>
        <v>0.99999998606771023</v>
      </c>
      <c r="U14" s="57">
        <f>'[1]Access-Abr'!R14</f>
        <v>7242061.1100000003</v>
      </c>
      <c r="V14" s="58">
        <f t="shared" si="3"/>
        <v>0.53104470615150923</v>
      </c>
      <c r="W14" s="57">
        <f>'[1]Access-Abr'!S14</f>
        <v>5967789.3700000001</v>
      </c>
      <c r="X14" s="58">
        <f t="shared" si="4"/>
        <v>0.43760511051055612</v>
      </c>
    </row>
    <row r="15" spans="1:24" s="11" customFormat="1" ht="28.5" customHeight="1" x14ac:dyDescent="0.25">
      <c r="A15" s="52" t="str">
        <f>+'[1]Access-Abr'!A15</f>
        <v>12101</v>
      </c>
      <c r="B15" s="53" t="str">
        <f>+'[1]Access-Abr'!B15</f>
        <v>JUSTICA FEDERAL DE PRIMEIRO GRAU</v>
      </c>
      <c r="C15" s="52" t="str">
        <f>CONCATENATE('[1]Access-Abr'!C15,".",'[1]Access-Abr'!D15)</f>
        <v>02.122</v>
      </c>
      <c r="D15" s="52" t="str">
        <f>CONCATENATE('[1]Access-Abr'!E15,".",'[1]Access-Abr'!G15)</f>
        <v>0033.20TP</v>
      </c>
      <c r="E15" s="53" t="str">
        <f>+'[1]Access-Abr'!F15</f>
        <v>PROGRAMA DE GESTAO E MANUTENCAO DO PODER JUDICIARIO</v>
      </c>
      <c r="F15" s="53" t="str">
        <f>+'[1]Access-Abr'!H15</f>
        <v>ATIVOS CIVIS DA UNIAO</v>
      </c>
      <c r="G15" s="52" t="str">
        <f>IF('[1]Access-Abr'!I15="1","F","S")</f>
        <v>F</v>
      </c>
      <c r="H15" s="52" t="str">
        <f>+'[1]Access-Abr'!J15</f>
        <v>1000</v>
      </c>
      <c r="I15" s="53" t="str">
        <f>+'[1]Access-Abr'!K15</f>
        <v>RECURSOS LIVRES DA UNIAO</v>
      </c>
      <c r="J15" s="52" t="str">
        <f>+'[1]Access-Abr'!L15</f>
        <v>1</v>
      </c>
      <c r="K15" s="55"/>
      <c r="L15" s="55"/>
      <c r="M15" s="55"/>
      <c r="N15" s="55">
        <f t="shared" si="0"/>
        <v>0</v>
      </c>
      <c r="O15" s="55">
        <f>'[1]Access-Abr'!P15</f>
        <v>0</v>
      </c>
      <c r="P15" s="57">
        <f>'[1]Access-Abr'!M15</f>
        <v>563210693.98000002</v>
      </c>
      <c r="Q15" s="57">
        <f>'[1]Access-Abr'!N15-'[1]Access-Abr'!O15</f>
        <v>0</v>
      </c>
      <c r="R15" s="57">
        <f t="shared" si="1"/>
        <v>563210693.98000002</v>
      </c>
      <c r="S15" s="57">
        <f>'[1]Access-Abr'!Q15</f>
        <v>563210693.97000003</v>
      </c>
      <c r="T15" s="58">
        <f t="shared" si="2"/>
        <v>0.99999999998224465</v>
      </c>
      <c r="U15" s="57">
        <f>'[1]Access-Abr'!R15</f>
        <v>563104682.14999998</v>
      </c>
      <c r="V15" s="58">
        <f t="shared" si="3"/>
        <v>0.99981177234180174</v>
      </c>
      <c r="W15" s="57">
        <f>'[1]Access-Abr'!S15</f>
        <v>534697911.80000001</v>
      </c>
      <c r="X15" s="58">
        <f t="shared" si="4"/>
        <v>0.94937457245616053</v>
      </c>
    </row>
    <row r="16" spans="1:24" s="11" customFormat="1" ht="28.5" customHeight="1" x14ac:dyDescent="0.25">
      <c r="A16" s="52" t="str">
        <f>+'[1]Access-Abr'!A16</f>
        <v>12101</v>
      </c>
      <c r="B16" s="53" t="str">
        <f>+'[1]Access-Abr'!B16</f>
        <v>JUSTICA FEDERAL DE PRIMEIRO GRAU</v>
      </c>
      <c r="C16" s="52" t="str">
        <f>CONCATENATE('[1]Access-Abr'!C16,".",'[1]Access-Abr'!D16)</f>
        <v>02.122</v>
      </c>
      <c r="D16" s="52" t="str">
        <f>CONCATENATE('[1]Access-Abr'!E16,".",'[1]Access-Abr'!G16)</f>
        <v>0033.216H</v>
      </c>
      <c r="E16" s="53" t="str">
        <f>+'[1]Access-Abr'!F16</f>
        <v>PROGRAMA DE GESTAO E MANUTENCAO DO PODER JUDICIARIO</v>
      </c>
      <c r="F16" s="53" t="str">
        <f>+'[1]Access-Abr'!H16</f>
        <v>AJUDA DE CUSTO PARA MORADIA OU AUXILIO-MORADIA A AGENTES PUB</v>
      </c>
      <c r="G16" s="52" t="str">
        <f>IF('[1]Access-Abr'!I16="1","F","S")</f>
        <v>F</v>
      </c>
      <c r="H16" s="52" t="str">
        <f>+'[1]Access-Abr'!J16</f>
        <v>1000</v>
      </c>
      <c r="I16" s="53" t="str">
        <f>+'[1]Access-Abr'!K16</f>
        <v>RECURSOS LIVRES DA UNIAO</v>
      </c>
      <c r="J16" s="52" t="str">
        <f>+'[1]Access-Abr'!L16</f>
        <v>3</v>
      </c>
      <c r="K16" s="57"/>
      <c r="L16" s="57"/>
      <c r="M16" s="57"/>
      <c r="N16" s="55">
        <f t="shared" si="0"/>
        <v>0</v>
      </c>
      <c r="O16" s="57">
        <f>'[1]Access-Abr'!P16</f>
        <v>0</v>
      </c>
      <c r="P16" s="57">
        <f>'[1]Access-Abr'!M16</f>
        <v>212600</v>
      </c>
      <c r="Q16" s="57">
        <f>'[1]Access-Abr'!N16-'[1]Access-Abr'!O16</f>
        <v>0</v>
      </c>
      <c r="R16" s="57">
        <f t="shared" si="1"/>
        <v>212600</v>
      </c>
      <c r="S16" s="57">
        <f>'[1]Access-Abr'!Q16</f>
        <v>153600</v>
      </c>
      <c r="T16" s="58">
        <f t="shared" si="2"/>
        <v>0.72248353715898406</v>
      </c>
      <c r="U16" s="57">
        <f>'[1]Access-Abr'!R16</f>
        <v>41482.6</v>
      </c>
      <c r="V16" s="58">
        <f t="shared" si="3"/>
        <v>0.19512041392285984</v>
      </c>
      <c r="W16" s="57">
        <f>'[1]Access-Abr'!S16</f>
        <v>41482.6</v>
      </c>
      <c r="X16" s="58">
        <f t="shared" si="4"/>
        <v>0.19512041392285984</v>
      </c>
    </row>
    <row r="17" spans="1:24" s="11" customFormat="1" ht="28.5" customHeight="1" x14ac:dyDescent="0.25">
      <c r="A17" s="52" t="str">
        <f>+'[1]Access-Abr'!A17</f>
        <v>12101</v>
      </c>
      <c r="B17" s="53" t="str">
        <f>+'[1]Access-Abr'!B17</f>
        <v>JUSTICA FEDERAL DE PRIMEIRO GRAU</v>
      </c>
      <c r="C17" s="52" t="str">
        <f>CONCATENATE('[1]Access-Abr'!C17,".",'[1]Access-Abr'!D17)</f>
        <v>02.122</v>
      </c>
      <c r="D17" s="52" t="str">
        <f>CONCATENATE('[1]Access-Abr'!E17,".",'[1]Access-Abr'!G17)</f>
        <v>0033.219Z</v>
      </c>
      <c r="E17" s="53" t="str">
        <f>+'[1]Access-Abr'!F17</f>
        <v>PROGRAMA DE GESTAO E MANUTENCAO DO PODER JUDICIARIO</v>
      </c>
      <c r="F17" s="53" t="str">
        <f>+'[1]Access-Abr'!H17</f>
        <v>CONSERVACAO E RECUPERACAO DO PATRIMONIO DA UNIAO</v>
      </c>
      <c r="G17" s="52" t="str">
        <f>IF('[1]Access-Abr'!I17="1","F","S")</f>
        <v>F</v>
      </c>
      <c r="H17" s="52" t="str">
        <f>+'[1]Access-Abr'!J17</f>
        <v>1000</v>
      </c>
      <c r="I17" s="53" t="str">
        <f>+'[1]Access-Abr'!K17</f>
        <v>RECURSOS LIVRES DA UNIAO</v>
      </c>
      <c r="J17" s="52" t="str">
        <f>+'[1]Access-Abr'!L17</f>
        <v>4</v>
      </c>
      <c r="K17" s="57"/>
      <c r="L17" s="57"/>
      <c r="M17" s="57"/>
      <c r="N17" s="55">
        <f t="shared" si="0"/>
        <v>0</v>
      </c>
      <c r="O17" s="57">
        <f>'[1]Access-Abr'!P17</f>
        <v>0</v>
      </c>
      <c r="P17" s="57">
        <f>'[1]Access-Abr'!M17</f>
        <v>9395300</v>
      </c>
      <c r="Q17" s="57">
        <f>'[1]Access-Abr'!N17-'[1]Access-Abr'!O17</f>
        <v>0</v>
      </c>
      <c r="R17" s="57">
        <f t="shared" si="1"/>
        <v>9395300</v>
      </c>
      <c r="S17" s="57">
        <f>'[1]Access-Abr'!Q17</f>
        <v>1998740.56</v>
      </c>
      <c r="T17" s="58">
        <f t="shared" si="2"/>
        <v>0.21273834363990507</v>
      </c>
      <c r="U17" s="57">
        <f>'[1]Access-Abr'!R17</f>
        <v>0</v>
      </c>
      <c r="V17" s="58">
        <f t="shared" si="3"/>
        <v>0</v>
      </c>
      <c r="W17" s="57">
        <f>'[1]Access-Abr'!S17</f>
        <v>0</v>
      </c>
      <c r="X17" s="58">
        <f t="shared" si="4"/>
        <v>0</v>
      </c>
    </row>
    <row r="18" spans="1:24" s="11" customFormat="1" ht="28.5" customHeight="1" x14ac:dyDescent="0.25">
      <c r="A18" s="52" t="str">
        <f>+'[1]Access-Abr'!A18</f>
        <v>12101</v>
      </c>
      <c r="B18" s="53" t="str">
        <f>+'[1]Access-Abr'!B18</f>
        <v>JUSTICA FEDERAL DE PRIMEIRO GRAU</v>
      </c>
      <c r="C18" s="52" t="str">
        <f>CONCATENATE('[1]Access-Abr'!C18,".",'[1]Access-Abr'!D18)</f>
        <v>02.331</v>
      </c>
      <c r="D18" s="52" t="str">
        <f>CONCATENATE('[1]Access-Abr'!E18,".",'[1]Access-Abr'!G18)</f>
        <v>0033.2004</v>
      </c>
      <c r="E18" s="53" t="str">
        <f>+'[1]Access-Abr'!F18</f>
        <v>PROGRAMA DE GESTAO E MANUTENCAO DO PODER JUDICIARIO</v>
      </c>
      <c r="F18" s="53" t="str">
        <f>+'[1]Access-Abr'!H18</f>
        <v>ASSISTENCIA MEDICA E ODONTOLOGICA AOS SERVIDORES CIVIS, EMPR</v>
      </c>
      <c r="G18" s="52" t="str">
        <f>IF('[1]Access-Abr'!I18="1","F","S")</f>
        <v>F</v>
      </c>
      <c r="H18" s="52" t="str">
        <f>+'[1]Access-Abr'!J18</f>
        <v>1000</v>
      </c>
      <c r="I18" s="53" t="str">
        <f>+'[1]Access-Abr'!K18</f>
        <v>RECURSOS LIVRES DA UNIAO</v>
      </c>
      <c r="J18" s="52" t="str">
        <f>+'[1]Access-Abr'!L18</f>
        <v>3</v>
      </c>
      <c r="K18" s="57"/>
      <c r="L18" s="57"/>
      <c r="M18" s="57"/>
      <c r="N18" s="55">
        <f t="shared" si="0"/>
        <v>0</v>
      </c>
      <c r="O18" s="57">
        <f>'[1]Access-Abr'!P18</f>
        <v>0</v>
      </c>
      <c r="P18" s="57">
        <f>'[1]Access-Abr'!M18</f>
        <v>79521913.060000002</v>
      </c>
      <c r="Q18" s="57">
        <f>'[1]Access-Abr'!N18-'[1]Access-Abr'!O18</f>
        <v>0</v>
      </c>
      <c r="R18" s="57">
        <f t="shared" si="1"/>
        <v>79521913.060000002</v>
      </c>
      <c r="S18" s="57">
        <f>'[1]Access-Abr'!Q18</f>
        <v>79521913.060000002</v>
      </c>
      <c r="T18" s="58">
        <f t="shared" si="2"/>
        <v>1</v>
      </c>
      <c r="U18" s="57">
        <f>'[1]Access-Abr'!R18</f>
        <v>25548146.239999998</v>
      </c>
      <c r="V18" s="58">
        <f t="shared" si="3"/>
        <v>0.32127177600372481</v>
      </c>
      <c r="W18" s="57">
        <f>'[1]Access-Abr'!S18</f>
        <v>23067365.140000001</v>
      </c>
      <c r="X18" s="58">
        <f t="shared" si="4"/>
        <v>0.29007558108663034</v>
      </c>
    </row>
    <row r="19" spans="1:24" s="11" customFormat="1" ht="28.5" customHeight="1" x14ac:dyDescent="0.25">
      <c r="A19" s="52" t="str">
        <f>+'[1]Access-Abr'!A19</f>
        <v>12101</v>
      </c>
      <c r="B19" s="53" t="str">
        <f>+'[1]Access-Abr'!B19</f>
        <v>JUSTICA FEDERAL DE PRIMEIRO GRAU</v>
      </c>
      <c r="C19" s="52" t="str">
        <f>CONCATENATE('[1]Access-Abr'!C19,".",'[1]Access-Abr'!D19)</f>
        <v>02.331</v>
      </c>
      <c r="D19" s="52" t="str">
        <f>CONCATENATE('[1]Access-Abr'!E19,".",'[1]Access-Abr'!G19)</f>
        <v>0033.212B</v>
      </c>
      <c r="E19" s="53" t="str">
        <f>+'[1]Access-Abr'!F19</f>
        <v>PROGRAMA DE GESTAO E MANUTENCAO DO PODER JUDICIARIO</v>
      </c>
      <c r="F19" s="53" t="str">
        <f>+'[1]Access-Abr'!H19</f>
        <v>BENEFICIOS OBRIGATORIOS AOS SERVIDORES CIVIS, EMPREGADOS, MI</v>
      </c>
      <c r="G19" s="52" t="str">
        <f>IF('[1]Access-Abr'!I19="1","F","S")</f>
        <v>F</v>
      </c>
      <c r="H19" s="52" t="str">
        <f>+'[1]Access-Abr'!J19</f>
        <v>1000</v>
      </c>
      <c r="I19" s="53" t="str">
        <f>+'[1]Access-Abr'!K19</f>
        <v>RECURSOS LIVRES DA UNIAO</v>
      </c>
      <c r="J19" s="52" t="str">
        <f>+'[1]Access-Abr'!L19</f>
        <v>3</v>
      </c>
      <c r="K19" s="57"/>
      <c r="L19" s="57"/>
      <c r="M19" s="57"/>
      <c r="N19" s="55">
        <f t="shared" si="0"/>
        <v>0</v>
      </c>
      <c r="O19" s="57">
        <f>'[1]Access-Abr'!P19</f>
        <v>0</v>
      </c>
      <c r="P19" s="57">
        <f>'[1]Access-Abr'!M19</f>
        <v>38926749.399999999</v>
      </c>
      <c r="Q19" s="57">
        <f>'[1]Access-Abr'!N19-'[1]Access-Abr'!O19</f>
        <v>0</v>
      </c>
      <c r="R19" s="57">
        <f t="shared" si="1"/>
        <v>38926749.399999999</v>
      </c>
      <c r="S19" s="57">
        <f>'[1]Access-Abr'!Q19</f>
        <v>38926749.399999999</v>
      </c>
      <c r="T19" s="58">
        <f t="shared" si="2"/>
        <v>1</v>
      </c>
      <c r="U19" s="57">
        <f>'[1]Access-Abr'!R19</f>
        <v>38915237.090000004</v>
      </c>
      <c r="V19" s="58">
        <f t="shared" si="3"/>
        <v>0.99970425709370958</v>
      </c>
      <c r="W19" s="57">
        <f>'[1]Access-Abr'!S19</f>
        <v>38915237.090000004</v>
      </c>
      <c r="X19" s="58">
        <f t="shared" si="4"/>
        <v>0.99970425709370958</v>
      </c>
    </row>
    <row r="20" spans="1:24" s="11" customFormat="1" ht="28.5" customHeight="1" x14ac:dyDescent="0.25">
      <c r="A20" s="52" t="str">
        <f>+'[1]Access-Abr'!A20</f>
        <v>12101</v>
      </c>
      <c r="B20" s="53" t="str">
        <f>+'[1]Access-Abr'!B20</f>
        <v>JUSTICA FEDERAL DE PRIMEIRO GRAU</v>
      </c>
      <c r="C20" s="52" t="str">
        <f>CONCATENATE('[1]Access-Abr'!C20,".",'[1]Access-Abr'!D20)</f>
        <v>02.846</v>
      </c>
      <c r="D20" s="52" t="str">
        <f>CONCATENATE('[1]Access-Abr'!E20,".",'[1]Access-Abr'!G20)</f>
        <v>0033.09HB</v>
      </c>
      <c r="E20" s="53" t="str">
        <f>+'[1]Access-Abr'!F20</f>
        <v>PROGRAMA DE GESTAO E MANUTENCAO DO PODER JUDICIARIO</v>
      </c>
      <c r="F20" s="53" t="str">
        <f>+'[1]Access-Abr'!H20</f>
        <v>CONTRIBUICAO DA UNIAO, DE SUAS AUTARQUIAS E FUNDACOES PARA O</v>
      </c>
      <c r="G20" s="52" t="str">
        <f>IF('[1]Access-Abr'!I20="1","F","S")</f>
        <v>F</v>
      </c>
      <c r="H20" s="52" t="str">
        <f>+'[1]Access-Abr'!J20</f>
        <v>1000</v>
      </c>
      <c r="I20" s="53" t="str">
        <f>+'[1]Access-Abr'!K20</f>
        <v>RECURSOS LIVRES DA UNIAO</v>
      </c>
      <c r="J20" s="52" t="str">
        <f>+'[1]Access-Abr'!L20</f>
        <v>1</v>
      </c>
      <c r="K20" s="57"/>
      <c r="L20" s="57"/>
      <c r="M20" s="57"/>
      <c r="N20" s="55">
        <f t="shared" si="0"/>
        <v>0</v>
      </c>
      <c r="O20" s="57">
        <f>'[1]Access-Abr'!P20</f>
        <v>0</v>
      </c>
      <c r="P20" s="57">
        <f>'[1]Access-Abr'!M20</f>
        <v>81985155.549999997</v>
      </c>
      <c r="Q20" s="57">
        <f>'[1]Access-Abr'!N20-'[1]Access-Abr'!O20</f>
        <v>0</v>
      </c>
      <c r="R20" s="57">
        <f t="shared" si="1"/>
        <v>81985155.549999997</v>
      </c>
      <c r="S20" s="57">
        <f>'[1]Access-Abr'!Q20</f>
        <v>81985155.549999997</v>
      </c>
      <c r="T20" s="58">
        <f t="shared" si="2"/>
        <v>1</v>
      </c>
      <c r="U20" s="57">
        <f>'[1]Access-Abr'!R20</f>
        <v>81985155.549999997</v>
      </c>
      <c r="V20" s="58">
        <f t="shared" si="3"/>
        <v>1</v>
      </c>
      <c r="W20" s="57">
        <f>'[1]Access-Abr'!S20</f>
        <v>81985155.549999997</v>
      </c>
      <c r="X20" s="58">
        <f t="shared" si="4"/>
        <v>1</v>
      </c>
    </row>
    <row r="21" spans="1:24" s="11" customFormat="1" ht="28.5" customHeight="1" x14ac:dyDescent="0.25">
      <c r="A21" s="52" t="str">
        <f>+'[1]Access-Abr'!A21</f>
        <v>12101</v>
      </c>
      <c r="B21" s="53" t="str">
        <f>+'[1]Access-Abr'!B21</f>
        <v>JUSTICA FEDERAL DE PRIMEIRO GRAU</v>
      </c>
      <c r="C21" s="52" t="str">
        <f>CONCATENATE('[1]Access-Abr'!C21,".",'[1]Access-Abr'!D21)</f>
        <v>09.272</v>
      </c>
      <c r="D21" s="52" t="str">
        <f>CONCATENATE('[1]Access-Abr'!E21,".",'[1]Access-Abr'!G21)</f>
        <v>0033.0181</v>
      </c>
      <c r="E21" s="53" t="str">
        <f>+'[1]Access-Abr'!F21</f>
        <v>PROGRAMA DE GESTAO E MANUTENCAO DO PODER JUDICIARIO</v>
      </c>
      <c r="F21" s="53" t="str">
        <f>+'[1]Access-Abr'!H21</f>
        <v>APOSENTADORIAS E PENSOES CIVIS DA UNIAO</v>
      </c>
      <c r="G21" s="52" t="str">
        <f>IF('[1]Access-Abr'!I21="1","F","S")</f>
        <v>S</v>
      </c>
      <c r="H21" s="52" t="str">
        <f>+'[1]Access-Abr'!J21</f>
        <v>1056</v>
      </c>
      <c r="I21" s="53" t="str">
        <f>+'[1]Access-Abr'!K21</f>
        <v>BENEFICIOS DO RPPS DA UNIAO</v>
      </c>
      <c r="J21" s="52" t="str">
        <f>+'[1]Access-Abr'!L21</f>
        <v>1</v>
      </c>
      <c r="K21" s="57"/>
      <c r="L21" s="57"/>
      <c r="M21" s="57"/>
      <c r="N21" s="55">
        <f t="shared" si="0"/>
        <v>0</v>
      </c>
      <c r="O21" s="57">
        <f>'[1]Access-Abr'!P21</f>
        <v>0</v>
      </c>
      <c r="P21" s="57">
        <f>'[1]Access-Abr'!M21</f>
        <v>128776164.43000001</v>
      </c>
      <c r="Q21" s="57">
        <f>'[1]Access-Abr'!N21-'[1]Access-Abr'!O21</f>
        <v>0</v>
      </c>
      <c r="R21" s="57">
        <f t="shared" si="1"/>
        <v>128776164.43000001</v>
      </c>
      <c r="S21" s="57">
        <f>'[1]Access-Abr'!Q21</f>
        <v>128776164.43000001</v>
      </c>
      <c r="T21" s="58">
        <f t="shared" si="2"/>
        <v>1</v>
      </c>
      <c r="U21" s="57">
        <f>'[1]Access-Abr'!R21</f>
        <v>128768100.23</v>
      </c>
      <c r="V21" s="58">
        <f t="shared" si="3"/>
        <v>0.99993737816283246</v>
      </c>
      <c r="W21" s="57">
        <f>'[1]Access-Abr'!S21</f>
        <v>121257269.22</v>
      </c>
      <c r="X21" s="58">
        <f t="shared" si="4"/>
        <v>0.94161267930846693</v>
      </c>
    </row>
    <row r="22" spans="1:24" s="11" customFormat="1" ht="28.5" customHeight="1" x14ac:dyDescent="0.25">
      <c r="A22" s="52" t="str">
        <f>+'[1]Access-Abr'!A22</f>
        <v>12101</v>
      </c>
      <c r="B22" s="53" t="str">
        <f>+'[1]Access-Abr'!B22</f>
        <v>JUSTICA FEDERAL DE PRIMEIRO GRAU</v>
      </c>
      <c r="C22" s="52" t="str">
        <f>CONCATENATE('[1]Access-Abr'!C22,".",'[1]Access-Abr'!D22)</f>
        <v>28.846</v>
      </c>
      <c r="D22" s="52" t="str">
        <f>CONCATENATE('[1]Access-Abr'!E22,".",'[1]Access-Abr'!G22)</f>
        <v>0909.00S6</v>
      </c>
      <c r="E22" s="53" t="str">
        <f>+'[1]Access-Abr'!F22</f>
        <v>OPERACOES ESPECIAIS: OUTROS ENCARGOS ESPECIAIS</v>
      </c>
      <c r="F22" s="53" t="str">
        <f>+'[1]Access-Abr'!H22</f>
        <v>BENEFICIO ESPECIAL - LEI N. 12.618, DE 2012</v>
      </c>
      <c r="G22" s="52" t="str">
        <f>IF('[1]Access-Abr'!I22="1","F","S")</f>
        <v>F</v>
      </c>
      <c r="H22" s="52" t="str">
        <f>+'[1]Access-Abr'!J22</f>
        <v>1000</v>
      </c>
      <c r="I22" s="53" t="str">
        <f>+'[1]Access-Abr'!K22</f>
        <v>RECURSOS LIVRES DA UNIAO</v>
      </c>
      <c r="J22" s="52" t="str">
        <f>+'[1]Access-Abr'!L22</f>
        <v>1</v>
      </c>
      <c r="K22" s="57"/>
      <c r="L22" s="57"/>
      <c r="M22" s="57"/>
      <c r="N22" s="55">
        <f t="shared" si="0"/>
        <v>0</v>
      </c>
      <c r="O22" s="57">
        <f>'[1]Access-Abr'!P22</f>
        <v>0</v>
      </c>
      <c r="P22" s="57">
        <f>'[1]Access-Abr'!M22</f>
        <v>917611.46</v>
      </c>
      <c r="Q22" s="57">
        <f>'[1]Access-Abr'!N22-'[1]Access-Abr'!O22</f>
        <v>0</v>
      </c>
      <c r="R22" s="57">
        <f t="shared" si="1"/>
        <v>917611.46</v>
      </c>
      <c r="S22" s="57">
        <f>'[1]Access-Abr'!Q22</f>
        <v>917611.46</v>
      </c>
      <c r="T22" s="58">
        <f t="shared" si="2"/>
        <v>1</v>
      </c>
      <c r="U22" s="57">
        <f>'[1]Access-Abr'!R22</f>
        <v>917611.46</v>
      </c>
      <c r="V22" s="58">
        <f t="shared" si="3"/>
        <v>1</v>
      </c>
      <c r="W22" s="57">
        <f>'[1]Access-Abr'!S22</f>
        <v>917611.46</v>
      </c>
      <c r="X22" s="58">
        <f t="shared" si="4"/>
        <v>1</v>
      </c>
    </row>
    <row r="23" spans="1:24" s="11" customFormat="1" ht="28.5" customHeight="1" x14ac:dyDescent="0.25">
      <c r="A23" s="52" t="str">
        <f>+'[1]Access-Abr'!A23</f>
        <v>33201</v>
      </c>
      <c r="B23" s="53" t="str">
        <f>+'[1]Access-Abr'!B23</f>
        <v>INSTITUTO NACIONAL DO SEGURO SOCIAL</v>
      </c>
      <c r="C23" s="52" t="str">
        <f>CONCATENATE('[1]Access-Abr'!C23,".",'[1]Access-Abr'!D23)</f>
        <v>28.846</v>
      </c>
      <c r="D23" s="52" t="str">
        <f>CONCATENATE('[1]Access-Abr'!E23,".",'[1]Access-Abr'!G23)</f>
        <v>0901.00SA</v>
      </c>
      <c r="E23" s="53" t="str">
        <f>+'[1]Access-Abr'!F23</f>
        <v>OPERACOES ESPECIAIS: CUMPRIMENTO DE SENTENCAS JUDICIAIS</v>
      </c>
      <c r="F23" s="53" t="str">
        <f>+'[1]Access-Abr'!H23</f>
        <v>PAGAMENTO DE HONORARIOS PERICIAIS NAS ACOES EM QUE O INSS FI</v>
      </c>
      <c r="G23" s="52" t="str">
        <f>IF('[1]Access-Abr'!I23="1","F","S")</f>
        <v>S</v>
      </c>
      <c r="H23" s="52" t="str">
        <f>+'[1]Access-Abr'!J23</f>
        <v>1049</v>
      </c>
      <c r="I23" s="53" t="str">
        <f>+'[1]Access-Abr'!K23</f>
        <v>REC.PROP.UO PARA APLIC. EM SEGURIDADE SOCIAL</v>
      </c>
      <c r="J23" s="52" t="str">
        <f>+'[1]Access-Abr'!L23</f>
        <v>3</v>
      </c>
      <c r="K23" s="57"/>
      <c r="L23" s="57"/>
      <c r="M23" s="57"/>
      <c r="N23" s="55">
        <f t="shared" si="0"/>
        <v>0</v>
      </c>
      <c r="O23" s="57">
        <f>'[1]Access-Abr'!P23</f>
        <v>0</v>
      </c>
      <c r="P23" s="57">
        <f>'[1]Access-Abr'!M23</f>
        <v>17328669</v>
      </c>
      <c r="Q23" s="57">
        <f>'[1]Access-Abr'!N23-'[1]Access-Abr'!O23</f>
        <v>0</v>
      </c>
      <c r="R23" s="57">
        <f t="shared" si="1"/>
        <v>17328669</v>
      </c>
      <c r="S23" s="57">
        <f>'[1]Access-Abr'!Q23</f>
        <v>17171009.52</v>
      </c>
      <c r="T23" s="58">
        <f t="shared" si="2"/>
        <v>0.99090181248196263</v>
      </c>
      <c r="U23" s="57">
        <f>'[1]Access-Abr'!R23</f>
        <v>17155435.18</v>
      </c>
      <c r="V23" s="58">
        <f t="shared" si="3"/>
        <v>0.99000305101332364</v>
      </c>
      <c r="W23" s="57">
        <f>'[1]Access-Abr'!S23</f>
        <v>14630890.43</v>
      </c>
      <c r="X23" s="58">
        <f t="shared" si="4"/>
        <v>0.84431703496673627</v>
      </c>
    </row>
    <row r="24" spans="1:24" s="11" customFormat="1" ht="28.5" customHeight="1" x14ac:dyDescent="0.25">
      <c r="A24" s="52" t="str">
        <f>+'[1]Access-Abr'!A24</f>
        <v>34101</v>
      </c>
      <c r="B24" s="53" t="str">
        <f>+'[1]Access-Abr'!B24</f>
        <v>MINISTERIO PUBLICO FEDERAL</v>
      </c>
      <c r="C24" s="52" t="str">
        <f>CONCATENATE('[1]Access-Abr'!C24,".",'[1]Access-Abr'!D24)</f>
        <v>03.062</v>
      </c>
      <c r="D24" s="52" t="str">
        <f>CONCATENATE('[1]Access-Abr'!E24,".",'[1]Access-Abr'!G24)</f>
        <v>0031.4264</v>
      </c>
      <c r="E24" s="53" t="str">
        <f>+'[1]Access-Abr'!F24</f>
        <v>PROGRAMA DE GESTAO E MANUTENCAO DO MINISTERIO PUBLICO</v>
      </c>
      <c r="F24" s="53" t="str">
        <f>+'[1]Access-Abr'!H24</f>
        <v>DEFESA DO INTERESSE PUBLICO NO PROCESSO JUDICIARIO - MINISTE</v>
      </c>
      <c r="G24" s="52" t="str">
        <f>IF('[1]Access-Abr'!I24="1","F","S")</f>
        <v>F</v>
      </c>
      <c r="H24" s="52" t="str">
        <f>+'[1]Access-Abr'!J24</f>
        <v>1000</v>
      </c>
      <c r="I24" s="53" t="str">
        <f>+'[1]Access-Abr'!K24</f>
        <v>RECURSOS LIVRES DA UNIAO</v>
      </c>
      <c r="J24" s="52" t="str">
        <f>+'[1]Access-Abr'!L24</f>
        <v>3</v>
      </c>
      <c r="K24" s="57"/>
      <c r="L24" s="57"/>
      <c r="M24" s="57"/>
      <c r="N24" s="55">
        <f t="shared" si="0"/>
        <v>0</v>
      </c>
      <c r="O24" s="57">
        <f>'[1]Access-Abr'!P24</f>
        <v>0</v>
      </c>
      <c r="P24" s="57">
        <f>'[1]Access-Abr'!M24</f>
        <v>0</v>
      </c>
      <c r="Q24" s="57">
        <f>'[1]Access-Abr'!N24-'[1]Access-Abr'!O24</f>
        <v>35374.15</v>
      </c>
      <c r="R24" s="57">
        <f t="shared" si="1"/>
        <v>35374.15</v>
      </c>
      <c r="S24" s="57">
        <f>'[1]Access-Abr'!Q24</f>
        <v>10816.44</v>
      </c>
      <c r="T24" s="58">
        <f t="shared" si="2"/>
        <v>0.30577243552141892</v>
      </c>
      <c r="U24" s="57">
        <f>'[1]Access-Abr'!R24</f>
        <v>0</v>
      </c>
      <c r="V24" s="58">
        <f t="shared" si="3"/>
        <v>0</v>
      </c>
      <c r="W24" s="57">
        <f>'[1]Access-Abr'!S24</f>
        <v>0</v>
      </c>
      <c r="X24" s="58">
        <f t="shared" si="4"/>
        <v>0</v>
      </c>
    </row>
    <row r="25" spans="1:24" s="11" customFormat="1" ht="28.5" customHeight="1" thickBot="1" x14ac:dyDescent="0.3">
      <c r="A25" s="52" t="str">
        <f>+'[1]Access-Abr'!A25</f>
        <v>63101</v>
      </c>
      <c r="B25" s="53" t="str">
        <f>+'[1]Access-Abr'!B25</f>
        <v>ADVOCACIA-GERAL DA UNIAO - AGU</v>
      </c>
      <c r="C25" s="52" t="str">
        <f>CONCATENATE('[1]Access-Abr'!C25,".",'[1]Access-Abr'!D25)</f>
        <v>03.092</v>
      </c>
      <c r="D25" s="52" t="str">
        <f>CONCATENATE('[1]Access-Abr'!E25,".",'[1]Access-Abr'!G25)</f>
        <v>4105.2674</v>
      </c>
      <c r="E25" s="53" t="str">
        <f>+'[1]Access-Abr'!F25</f>
        <v>DEFESA DA DEMOCRACIA E SEGURANCA JURIDICA PARA INOVACAOEM PO</v>
      </c>
      <c r="F25" s="53" t="str">
        <f>+'[1]Access-Abr'!H25</f>
        <v>REPRESENTACAO JUDICIAL E EXTRAJUDICIAL DA UNIAO E SUAS AUTAR</v>
      </c>
      <c r="G25" s="52" t="str">
        <f>IF('[1]Access-Abr'!I25="1","F","S")</f>
        <v>F</v>
      </c>
      <c r="H25" s="52" t="str">
        <f>+'[1]Access-Abr'!J25</f>
        <v>1000</v>
      </c>
      <c r="I25" s="53" t="str">
        <f>+'[1]Access-Abr'!K25</f>
        <v>RECURSOS LIVRES DA UNIAO</v>
      </c>
      <c r="J25" s="52" t="str">
        <f>+'[1]Access-Abr'!L25</f>
        <v>3</v>
      </c>
      <c r="K25" s="57"/>
      <c r="L25" s="57"/>
      <c r="M25" s="57"/>
      <c r="N25" s="55">
        <f t="shared" si="0"/>
        <v>0</v>
      </c>
      <c r="O25" s="57">
        <f>'[1]Access-Abr'!P25</f>
        <v>0</v>
      </c>
      <c r="P25" s="57">
        <f>'[1]Access-Abr'!M25</f>
        <v>0</v>
      </c>
      <c r="Q25" s="57">
        <f>'[1]Access-Abr'!N25-'[1]Access-Abr'!O25</f>
        <v>7599.3</v>
      </c>
      <c r="R25" s="57">
        <f t="shared" si="1"/>
        <v>7599.3</v>
      </c>
      <c r="S25" s="57">
        <f>'[1]Access-Abr'!Q25</f>
        <v>7599.3</v>
      </c>
      <c r="T25" s="58">
        <f t="shared" si="2"/>
        <v>1</v>
      </c>
      <c r="U25" s="57">
        <f>'[1]Access-Abr'!R25</f>
        <v>7599.3</v>
      </c>
      <c r="V25" s="58">
        <f t="shared" si="3"/>
        <v>1</v>
      </c>
      <c r="W25" s="57">
        <f>'[1]Access-Abr'!S25</f>
        <v>7599.3</v>
      </c>
      <c r="X25" s="58">
        <f t="shared" si="4"/>
        <v>1</v>
      </c>
    </row>
    <row r="26" spans="1:24" s="11" customFormat="1" ht="28.5" hidden="1" customHeight="1" x14ac:dyDescent="0.25">
      <c r="A26" s="52">
        <f>+'[1]Access-Abr'!A28</f>
        <v>0</v>
      </c>
      <c r="B26" s="53">
        <f>+'[1]Access-Abr'!B28</f>
        <v>0</v>
      </c>
      <c r="C26" s="52" t="str">
        <f>CONCATENATE('[1]Access-Abr'!C28,".",'[1]Access-Abr'!D28)</f>
        <v>.</v>
      </c>
      <c r="D26" s="52" t="str">
        <f>CONCATENATE('[1]Access-Abr'!E28,".",'[1]Access-Abr'!G28)</f>
        <v>.</v>
      </c>
      <c r="E26" s="53">
        <f>+'[1]Access-Abr'!F28</f>
        <v>0</v>
      </c>
      <c r="F26" s="53">
        <f>+'[1]Access-Abr'!H28</f>
        <v>0</v>
      </c>
      <c r="G26" s="52" t="str">
        <f>IF('[1]Access-Abr'!I28="1","F","S")</f>
        <v>S</v>
      </c>
      <c r="H26" s="52">
        <f>+'[1]Access-Abr'!J28</f>
        <v>0</v>
      </c>
      <c r="I26" s="53">
        <f>+'[1]Access-Abr'!K28</f>
        <v>0</v>
      </c>
      <c r="J26" s="52">
        <f>+'[1]Access-Abr'!L28</f>
        <v>0</v>
      </c>
      <c r="K26" s="57"/>
      <c r="L26" s="57"/>
      <c r="M26" s="57"/>
      <c r="N26" s="55">
        <f t="shared" si="0"/>
        <v>0</v>
      </c>
      <c r="O26" s="57">
        <v>0</v>
      </c>
      <c r="P26" s="57">
        <f>'[1]Access-Abr'!M28</f>
        <v>0</v>
      </c>
      <c r="Q26" s="57">
        <f>'[1]Access-Abr'!N28-'[1]Access-Abr'!O28</f>
        <v>0</v>
      </c>
      <c r="R26" s="57">
        <f t="shared" si="1"/>
        <v>0</v>
      </c>
      <c r="S26" s="57">
        <f>'[1]Access-Abr'!P28</f>
        <v>0</v>
      </c>
      <c r="T26" s="58">
        <f t="shared" si="2"/>
        <v>0</v>
      </c>
      <c r="U26" s="57">
        <f>'[1]Access-Abr'!Q28</f>
        <v>0</v>
      </c>
      <c r="V26" s="58">
        <f t="shared" si="3"/>
        <v>0</v>
      </c>
      <c r="W26" s="57">
        <f>'[1]Access-Abr'!R28</f>
        <v>0</v>
      </c>
      <c r="X26" s="58">
        <f t="shared" si="4"/>
        <v>0</v>
      </c>
    </row>
    <row r="27" spans="1:24" s="11" customFormat="1" ht="28.5" hidden="1" customHeight="1" x14ac:dyDescent="0.25">
      <c r="A27" s="52">
        <f>+'[1]Access-Abr'!A29</f>
        <v>0</v>
      </c>
      <c r="B27" s="53">
        <f>+'[1]Access-Abr'!B29</f>
        <v>0</v>
      </c>
      <c r="C27" s="52" t="str">
        <f>CONCATENATE('[1]Access-Abr'!C29,".",'[1]Access-Abr'!D29)</f>
        <v>.</v>
      </c>
      <c r="D27" s="52" t="str">
        <f>CONCATENATE('[1]Access-Abr'!E29,".",'[1]Access-Abr'!G29)</f>
        <v>.</v>
      </c>
      <c r="E27" s="53">
        <f>+'[1]Access-Abr'!F29</f>
        <v>0</v>
      </c>
      <c r="F27" s="53">
        <f>+'[1]Access-Abr'!H29</f>
        <v>0</v>
      </c>
      <c r="G27" s="52" t="str">
        <f>IF('[1]Access-Abr'!I29="1","F","S")</f>
        <v>S</v>
      </c>
      <c r="H27" s="52">
        <f>+'[1]Access-Abr'!J29</f>
        <v>0</v>
      </c>
      <c r="I27" s="53">
        <f>+'[1]Access-Abr'!K29</f>
        <v>0</v>
      </c>
      <c r="J27" s="52">
        <f>+'[1]Access-Abr'!L29</f>
        <v>0</v>
      </c>
      <c r="K27" s="57"/>
      <c r="L27" s="57"/>
      <c r="M27" s="57"/>
      <c r="N27" s="55">
        <f t="shared" si="0"/>
        <v>0</v>
      </c>
      <c r="O27" s="57">
        <v>0</v>
      </c>
      <c r="P27" s="57">
        <f>'[1]Access-Abr'!M29</f>
        <v>0</v>
      </c>
      <c r="Q27" s="57">
        <f>'[1]Access-Abr'!N29-'[1]Access-Abr'!O29</f>
        <v>0</v>
      </c>
      <c r="R27" s="57">
        <f t="shared" si="1"/>
        <v>0</v>
      </c>
      <c r="S27" s="57">
        <f>'[1]Access-Abr'!P29</f>
        <v>0</v>
      </c>
      <c r="T27" s="58">
        <f t="shared" si="2"/>
        <v>0</v>
      </c>
      <c r="U27" s="57">
        <f>'[1]Access-Abr'!Q29</f>
        <v>0</v>
      </c>
      <c r="V27" s="58">
        <f t="shared" si="3"/>
        <v>0</v>
      </c>
      <c r="W27" s="57">
        <f>'[1]Access-Abr'!R29</f>
        <v>0</v>
      </c>
      <c r="X27" s="58">
        <f t="shared" si="4"/>
        <v>0</v>
      </c>
    </row>
    <row r="28" spans="1:24" s="11" customFormat="1" ht="28.5" hidden="1" customHeight="1" x14ac:dyDescent="0.25">
      <c r="A28" s="52">
        <f>+'[1]Access-Abr'!A30</f>
        <v>0</v>
      </c>
      <c r="B28" s="53">
        <f>+'[1]Access-Abr'!B30</f>
        <v>0</v>
      </c>
      <c r="C28" s="52" t="str">
        <f>CONCATENATE('[1]Access-Abr'!C30,".",'[1]Access-Abr'!D30)</f>
        <v>.</v>
      </c>
      <c r="D28" s="52" t="str">
        <f>CONCATENATE('[1]Access-Abr'!E30,".",'[1]Access-Abr'!G30)</f>
        <v>.</v>
      </c>
      <c r="E28" s="53">
        <f>+'[1]Access-Abr'!F30</f>
        <v>0</v>
      </c>
      <c r="F28" s="53">
        <f>+'[1]Access-Abr'!H30</f>
        <v>0</v>
      </c>
      <c r="G28" s="52" t="str">
        <f>IF('[1]Access-Abr'!I30="1","F","S")</f>
        <v>S</v>
      </c>
      <c r="H28" s="52">
        <f>+'[1]Access-Abr'!J30</f>
        <v>0</v>
      </c>
      <c r="I28" s="53">
        <f>+'[1]Access-Abr'!K30</f>
        <v>0</v>
      </c>
      <c r="J28" s="52">
        <f>+'[1]Access-Abr'!L30</f>
        <v>0</v>
      </c>
      <c r="K28" s="57"/>
      <c r="L28" s="57"/>
      <c r="M28" s="57"/>
      <c r="N28" s="55">
        <f t="shared" si="0"/>
        <v>0</v>
      </c>
      <c r="O28" s="57">
        <v>0</v>
      </c>
      <c r="P28" s="57">
        <f>'[1]Access-Abr'!M30</f>
        <v>0</v>
      </c>
      <c r="Q28" s="57">
        <f>'[1]Access-Abr'!N30-'[1]Access-Abr'!O30</f>
        <v>0</v>
      </c>
      <c r="R28" s="57">
        <f t="shared" si="1"/>
        <v>0</v>
      </c>
      <c r="S28" s="57">
        <f>'[1]Access-Abr'!P30</f>
        <v>0</v>
      </c>
      <c r="T28" s="58">
        <f t="shared" si="2"/>
        <v>0</v>
      </c>
      <c r="U28" s="57">
        <f>'[1]Access-Abr'!Q30</f>
        <v>0</v>
      </c>
      <c r="V28" s="58">
        <f t="shared" si="3"/>
        <v>0</v>
      </c>
      <c r="W28" s="57">
        <f>'[1]Access-Abr'!R30</f>
        <v>0</v>
      </c>
      <c r="X28" s="58">
        <f t="shared" si="4"/>
        <v>0</v>
      </c>
    </row>
    <row r="29" spans="1:24" s="11" customFormat="1" ht="28.5" hidden="1" customHeight="1" x14ac:dyDescent="0.25">
      <c r="A29" s="52">
        <f>+'[1]Access-Abr'!A31</f>
        <v>0</v>
      </c>
      <c r="B29" s="53">
        <f>+'[1]Access-Abr'!B31</f>
        <v>0</v>
      </c>
      <c r="C29" s="52" t="str">
        <f>CONCATENATE('[1]Access-Abr'!C31,".",'[1]Access-Abr'!D31)</f>
        <v>.</v>
      </c>
      <c r="D29" s="52" t="str">
        <f>CONCATENATE('[1]Access-Abr'!E31,".",'[1]Access-Abr'!G31)</f>
        <v>.</v>
      </c>
      <c r="E29" s="53">
        <f>+'[1]Access-Abr'!F31</f>
        <v>0</v>
      </c>
      <c r="F29" s="53">
        <f>+'[1]Access-Abr'!H31</f>
        <v>0</v>
      </c>
      <c r="G29" s="52" t="str">
        <f>IF('[1]Access-Abr'!I31="1","F","S")</f>
        <v>S</v>
      </c>
      <c r="H29" s="52">
        <f>+'[1]Access-Abr'!J31</f>
        <v>0</v>
      </c>
      <c r="I29" s="53">
        <f>+'[1]Access-Abr'!K31</f>
        <v>0</v>
      </c>
      <c r="J29" s="52">
        <f>+'[1]Access-Abr'!L31</f>
        <v>0</v>
      </c>
      <c r="K29" s="57"/>
      <c r="L29" s="57"/>
      <c r="M29" s="57"/>
      <c r="N29" s="55">
        <f t="shared" si="0"/>
        <v>0</v>
      </c>
      <c r="O29" s="57">
        <v>0</v>
      </c>
      <c r="P29" s="57">
        <f>'[1]Access-Abr'!M31</f>
        <v>0</v>
      </c>
      <c r="Q29" s="57">
        <f>'[1]Access-Abr'!N31-'[1]Access-Abr'!O31</f>
        <v>0</v>
      </c>
      <c r="R29" s="57">
        <f t="shared" si="1"/>
        <v>0</v>
      </c>
      <c r="S29" s="57">
        <f>'[1]Access-Abr'!P31</f>
        <v>0</v>
      </c>
      <c r="T29" s="58">
        <f t="shared" si="2"/>
        <v>0</v>
      </c>
      <c r="U29" s="57">
        <f>'[1]Access-Abr'!Q31</f>
        <v>0</v>
      </c>
      <c r="V29" s="58">
        <f t="shared" si="3"/>
        <v>0</v>
      </c>
      <c r="W29" s="57">
        <f>'[1]Access-Abr'!R31</f>
        <v>0</v>
      </c>
      <c r="X29" s="58">
        <f t="shared" si="4"/>
        <v>0</v>
      </c>
    </row>
    <row r="30" spans="1:24" s="11" customFormat="1" ht="28.5" hidden="1" customHeight="1" x14ac:dyDescent="0.25">
      <c r="A30" s="52">
        <f>+'[1]Access-Abr'!A32</f>
        <v>0</v>
      </c>
      <c r="B30" s="53">
        <f>+'[1]Access-Abr'!B32</f>
        <v>0</v>
      </c>
      <c r="C30" s="52" t="str">
        <f>CONCATENATE('[1]Access-Abr'!C32,".",'[1]Access-Abr'!D32)</f>
        <v>.</v>
      </c>
      <c r="D30" s="52" t="str">
        <f>CONCATENATE('[1]Access-Abr'!E32,".",'[1]Access-Abr'!G32)</f>
        <v>.</v>
      </c>
      <c r="E30" s="53">
        <f>+'[1]Access-Abr'!F32</f>
        <v>0</v>
      </c>
      <c r="F30" s="53">
        <f>+'[1]Access-Abr'!H32</f>
        <v>0</v>
      </c>
      <c r="G30" s="52" t="str">
        <f>IF('[1]Access-Abr'!I32="1","F","S")</f>
        <v>S</v>
      </c>
      <c r="H30" s="52">
        <f>+'[1]Access-Abr'!J32</f>
        <v>0</v>
      </c>
      <c r="I30" s="53">
        <f>+'[1]Access-Abr'!K32</f>
        <v>0</v>
      </c>
      <c r="J30" s="52">
        <f>+'[1]Access-Abr'!L32</f>
        <v>0</v>
      </c>
      <c r="K30" s="57"/>
      <c r="L30" s="57"/>
      <c r="M30" s="57"/>
      <c r="N30" s="55">
        <f t="shared" si="0"/>
        <v>0</v>
      </c>
      <c r="O30" s="57">
        <v>0</v>
      </c>
      <c r="P30" s="57">
        <f>'[1]Access-Abr'!M32</f>
        <v>0</v>
      </c>
      <c r="Q30" s="57">
        <f>'[1]Access-Abr'!N32-'[1]Access-Abr'!O32</f>
        <v>0</v>
      </c>
      <c r="R30" s="57">
        <f t="shared" si="1"/>
        <v>0</v>
      </c>
      <c r="S30" s="57">
        <f>'[1]Access-Abr'!P32</f>
        <v>0</v>
      </c>
      <c r="T30" s="58">
        <f t="shared" si="2"/>
        <v>0</v>
      </c>
      <c r="U30" s="57">
        <f>'[1]Access-Abr'!Q32</f>
        <v>0</v>
      </c>
      <c r="V30" s="58">
        <f t="shared" si="3"/>
        <v>0</v>
      </c>
      <c r="W30" s="57">
        <f>'[1]Access-Abr'!R32</f>
        <v>0</v>
      </c>
      <c r="X30" s="58">
        <f t="shared" si="4"/>
        <v>0</v>
      </c>
    </row>
    <row r="31" spans="1:24" s="11" customFormat="1" ht="28.5" hidden="1" customHeight="1" x14ac:dyDescent="0.25">
      <c r="A31" s="52">
        <f>+'[1]Access-Abr'!A33</f>
        <v>0</v>
      </c>
      <c r="B31" s="53">
        <f>+'[1]Access-Abr'!B33</f>
        <v>0</v>
      </c>
      <c r="C31" s="52" t="str">
        <f>CONCATENATE('[1]Access-Abr'!C33,".",'[1]Access-Abr'!D33)</f>
        <v>.</v>
      </c>
      <c r="D31" s="52" t="str">
        <f>CONCATENATE('[1]Access-Abr'!E33,".",'[1]Access-Abr'!G33)</f>
        <v>.</v>
      </c>
      <c r="E31" s="53">
        <f>+'[1]Access-Abr'!F33</f>
        <v>0</v>
      </c>
      <c r="F31" s="53">
        <f>+'[1]Access-Abr'!H33</f>
        <v>0</v>
      </c>
      <c r="G31" s="52" t="str">
        <f>IF('[1]Access-Abr'!I33="1","F","S")</f>
        <v>S</v>
      </c>
      <c r="H31" s="52">
        <f>+'[1]Access-Abr'!J33</f>
        <v>0</v>
      </c>
      <c r="I31" s="53">
        <f>+'[1]Access-Abr'!K33</f>
        <v>0</v>
      </c>
      <c r="J31" s="52">
        <f>+'[1]Access-Abr'!L33</f>
        <v>0</v>
      </c>
      <c r="K31" s="57"/>
      <c r="L31" s="57"/>
      <c r="M31" s="57"/>
      <c r="N31" s="55">
        <f t="shared" si="0"/>
        <v>0</v>
      </c>
      <c r="O31" s="57">
        <v>0</v>
      </c>
      <c r="P31" s="57">
        <f>'[1]Access-Abr'!M33</f>
        <v>0</v>
      </c>
      <c r="Q31" s="57">
        <f>'[1]Access-Abr'!N33-'[1]Access-Abr'!O33</f>
        <v>0</v>
      </c>
      <c r="R31" s="57">
        <f t="shared" si="1"/>
        <v>0</v>
      </c>
      <c r="S31" s="57">
        <f>'[1]Access-Abr'!P33</f>
        <v>0</v>
      </c>
      <c r="T31" s="58">
        <f t="shared" si="2"/>
        <v>0</v>
      </c>
      <c r="U31" s="57">
        <f>'[1]Access-Abr'!Q33</f>
        <v>0</v>
      </c>
      <c r="V31" s="58">
        <f t="shared" si="3"/>
        <v>0</v>
      </c>
      <c r="W31" s="57">
        <f>'[1]Access-Abr'!R33</f>
        <v>0</v>
      </c>
      <c r="X31" s="58">
        <f t="shared" si="4"/>
        <v>0</v>
      </c>
    </row>
    <row r="32" spans="1:24" s="11" customFormat="1" ht="28.5" hidden="1" customHeight="1" x14ac:dyDescent="0.25">
      <c r="A32" s="52">
        <f>+'[1]Access-Abr'!A34</f>
        <v>0</v>
      </c>
      <c r="B32" s="53">
        <f>+'[1]Access-Abr'!B34</f>
        <v>0</v>
      </c>
      <c r="C32" s="52" t="str">
        <f>CONCATENATE('[1]Access-Abr'!C34,".",'[1]Access-Abr'!D34)</f>
        <v>.</v>
      </c>
      <c r="D32" s="52" t="str">
        <f>CONCATENATE('[1]Access-Abr'!E34,".",'[1]Access-Abr'!G34)</f>
        <v>.</v>
      </c>
      <c r="E32" s="53">
        <f>+'[1]Access-Abr'!F34</f>
        <v>0</v>
      </c>
      <c r="F32" s="53">
        <f>+'[1]Access-Abr'!H34</f>
        <v>0</v>
      </c>
      <c r="G32" s="52" t="str">
        <f>IF('[1]Access-Abr'!I34="1","F","S")</f>
        <v>S</v>
      </c>
      <c r="H32" s="52">
        <f>+'[1]Access-Abr'!J34</f>
        <v>0</v>
      </c>
      <c r="I32" s="53">
        <f>+'[1]Access-Abr'!K34</f>
        <v>0</v>
      </c>
      <c r="J32" s="52">
        <f>+'[1]Access-Abr'!L34</f>
        <v>0</v>
      </c>
      <c r="K32" s="57"/>
      <c r="L32" s="57"/>
      <c r="M32" s="57"/>
      <c r="N32" s="55">
        <f t="shared" si="0"/>
        <v>0</v>
      </c>
      <c r="O32" s="57">
        <v>0</v>
      </c>
      <c r="P32" s="57">
        <f>'[1]Access-Abr'!M34</f>
        <v>0</v>
      </c>
      <c r="Q32" s="57">
        <f>'[1]Access-Abr'!N34-'[1]Access-Abr'!O34</f>
        <v>0</v>
      </c>
      <c r="R32" s="57">
        <f t="shared" si="1"/>
        <v>0</v>
      </c>
      <c r="S32" s="57">
        <f>'[1]Access-Abr'!P34</f>
        <v>0</v>
      </c>
      <c r="T32" s="58">
        <f t="shared" si="2"/>
        <v>0</v>
      </c>
      <c r="U32" s="57">
        <f>'[1]Access-Abr'!Q34</f>
        <v>0</v>
      </c>
      <c r="V32" s="58">
        <f t="shared" si="3"/>
        <v>0</v>
      </c>
      <c r="W32" s="57">
        <f>'[1]Access-Abr'!R34</f>
        <v>0</v>
      </c>
      <c r="X32" s="58">
        <f t="shared" si="4"/>
        <v>0</v>
      </c>
    </row>
    <row r="33" spans="1:24" s="11" customFormat="1" ht="28.5" hidden="1" customHeight="1" x14ac:dyDescent="0.25">
      <c r="A33" s="52">
        <f>+'[1]Access-Abr'!A35</f>
        <v>0</v>
      </c>
      <c r="B33" s="53">
        <f>+'[1]Access-Abr'!B35</f>
        <v>0</v>
      </c>
      <c r="C33" s="52" t="str">
        <f>CONCATENATE('[1]Access-Abr'!C35,".",'[1]Access-Abr'!D35)</f>
        <v>.</v>
      </c>
      <c r="D33" s="52" t="str">
        <f>CONCATENATE('[1]Access-Abr'!E35,".",'[1]Access-Abr'!G35)</f>
        <v>.</v>
      </c>
      <c r="E33" s="53">
        <f>+'[1]Access-Abr'!F35</f>
        <v>0</v>
      </c>
      <c r="F33" s="53">
        <f>+'[1]Access-Abr'!H35</f>
        <v>0</v>
      </c>
      <c r="G33" s="52" t="str">
        <f>IF('[1]Access-Abr'!I35="1","F","S")</f>
        <v>S</v>
      </c>
      <c r="H33" s="52">
        <f>+'[1]Access-Abr'!J35</f>
        <v>0</v>
      </c>
      <c r="I33" s="53">
        <f>+'[1]Access-Abr'!K35</f>
        <v>0</v>
      </c>
      <c r="J33" s="52">
        <f>+'[1]Access-Abr'!L35</f>
        <v>0</v>
      </c>
      <c r="K33" s="57"/>
      <c r="L33" s="57"/>
      <c r="M33" s="57"/>
      <c r="N33" s="55">
        <f t="shared" si="0"/>
        <v>0</v>
      </c>
      <c r="O33" s="57">
        <v>0</v>
      </c>
      <c r="P33" s="57">
        <f>'[1]Access-Abr'!M35</f>
        <v>0</v>
      </c>
      <c r="Q33" s="57">
        <f>'[1]Access-Abr'!N35-'[1]Access-Abr'!O35</f>
        <v>0</v>
      </c>
      <c r="R33" s="57">
        <f t="shared" si="1"/>
        <v>0</v>
      </c>
      <c r="S33" s="57">
        <f>'[1]Access-Abr'!P35</f>
        <v>0</v>
      </c>
      <c r="T33" s="58">
        <f t="shared" si="2"/>
        <v>0</v>
      </c>
      <c r="U33" s="57">
        <f>'[1]Access-Abr'!Q35</f>
        <v>0</v>
      </c>
      <c r="V33" s="58">
        <f t="shared" si="3"/>
        <v>0</v>
      </c>
      <c r="W33" s="57">
        <f>'[1]Access-Abr'!R35</f>
        <v>0</v>
      </c>
      <c r="X33" s="58">
        <f t="shared" si="4"/>
        <v>0</v>
      </c>
    </row>
    <row r="34" spans="1:24" s="11" customFormat="1" ht="28.5" hidden="1" customHeight="1" x14ac:dyDescent="0.25">
      <c r="A34" s="52">
        <f>+'[1]Access-Abr'!A36</f>
        <v>0</v>
      </c>
      <c r="B34" s="53">
        <f>+'[1]Access-Abr'!B36</f>
        <v>0</v>
      </c>
      <c r="C34" s="52" t="str">
        <f>CONCATENATE('[1]Access-Abr'!C36,".",'[1]Access-Abr'!D36)</f>
        <v>.</v>
      </c>
      <c r="D34" s="52" t="str">
        <f>CONCATENATE('[1]Access-Abr'!E36,".",'[1]Access-Abr'!G36)</f>
        <v>.</v>
      </c>
      <c r="E34" s="53">
        <f>+'[1]Access-Abr'!F36</f>
        <v>0</v>
      </c>
      <c r="F34" s="53">
        <f>+'[1]Access-Abr'!H36</f>
        <v>0</v>
      </c>
      <c r="G34" s="52" t="str">
        <f>IF('[1]Access-Abr'!I36="1","F","S")</f>
        <v>S</v>
      </c>
      <c r="H34" s="52">
        <f>+'[1]Access-Abr'!J36</f>
        <v>0</v>
      </c>
      <c r="I34" s="53">
        <f>+'[1]Access-Abr'!K36</f>
        <v>0</v>
      </c>
      <c r="J34" s="52">
        <f>+'[1]Access-Abr'!L36</f>
        <v>0</v>
      </c>
      <c r="K34" s="57"/>
      <c r="L34" s="57"/>
      <c r="M34" s="57"/>
      <c r="N34" s="55">
        <f t="shared" si="0"/>
        <v>0</v>
      </c>
      <c r="O34" s="57">
        <v>0</v>
      </c>
      <c r="P34" s="57">
        <f>'[1]Access-Abr'!M36</f>
        <v>0</v>
      </c>
      <c r="Q34" s="57">
        <f>'[1]Access-Abr'!N36-'[1]Access-Abr'!O36</f>
        <v>0</v>
      </c>
      <c r="R34" s="57">
        <f t="shared" si="1"/>
        <v>0</v>
      </c>
      <c r="S34" s="57">
        <f>'[1]Access-Abr'!P36</f>
        <v>0</v>
      </c>
      <c r="T34" s="58">
        <f t="shared" si="2"/>
        <v>0</v>
      </c>
      <c r="U34" s="57">
        <f>'[1]Access-Abr'!Q36</f>
        <v>0</v>
      </c>
      <c r="V34" s="58">
        <f t="shared" si="3"/>
        <v>0</v>
      </c>
      <c r="W34" s="57">
        <f>'[1]Access-Abr'!R36</f>
        <v>0</v>
      </c>
      <c r="X34" s="58">
        <f t="shared" si="4"/>
        <v>0</v>
      </c>
    </row>
    <row r="35" spans="1:24" s="11" customFormat="1" ht="28.5" hidden="1" customHeight="1" x14ac:dyDescent="0.25">
      <c r="A35" s="52">
        <f>+'[1]Access-Abr'!A37</f>
        <v>0</v>
      </c>
      <c r="B35" s="53">
        <f>+'[1]Access-Abr'!B37</f>
        <v>0</v>
      </c>
      <c r="C35" s="52" t="str">
        <f>CONCATENATE('[1]Access-Abr'!C37,".",'[1]Access-Abr'!D37)</f>
        <v>.</v>
      </c>
      <c r="D35" s="52" t="str">
        <f>CONCATENATE('[1]Access-Abr'!E37,".",'[1]Access-Abr'!G37)</f>
        <v>.</v>
      </c>
      <c r="E35" s="53">
        <f>+'[1]Access-Abr'!F37</f>
        <v>0</v>
      </c>
      <c r="F35" s="53">
        <f>+'[1]Access-Abr'!H37</f>
        <v>0</v>
      </c>
      <c r="G35" s="52" t="str">
        <f>IF('[1]Access-Abr'!I37="1","F","S")</f>
        <v>S</v>
      </c>
      <c r="H35" s="52">
        <f>+'[1]Access-Abr'!J37</f>
        <v>0</v>
      </c>
      <c r="I35" s="53">
        <f>+'[1]Access-Abr'!K37</f>
        <v>0</v>
      </c>
      <c r="J35" s="52">
        <f>+'[1]Access-Abr'!L37</f>
        <v>0</v>
      </c>
      <c r="K35" s="57"/>
      <c r="L35" s="57"/>
      <c r="M35" s="57"/>
      <c r="N35" s="55">
        <f t="shared" si="0"/>
        <v>0</v>
      </c>
      <c r="O35" s="57">
        <v>0</v>
      </c>
      <c r="P35" s="57">
        <f>'[1]Access-Abr'!M37</f>
        <v>0</v>
      </c>
      <c r="Q35" s="57">
        <f>'[1]Access-Abr'!N37-'[1]Access-Abr'!O37</f>
        <v>0</v>
      </c>
      <c r="R35" s="57">
        <f t="shared" si="1"/>
        <v>0</v>
      </c>
      <c r="S35" s="57">
        <f>'[1]Access-Abr'!P37</f>
        <v>0</v>
      </c>
      <c r="T35" s="58">
        <f t="shared" si="2"/>
        <v>0</v>
      </c>
      <c r="U35" s="57">
        <f>'[1]Access-Abr'!Q37</f>
        <v>0</v>
      </c>
      <c r="V35" s="58">
        <f t="shared" si="3"/>
        <v>0</v>
      </c>
      <c r="W35" s="57">
        <f>'[1]Access-Abr'!R37</f>
        <v>0</v>
      </c>
      <c r="X35" s="58">
        <f t="shared" si="4"/>
        <v>0</v>
      </c>
    </row>
    <row r="36" spans="1:24" s="11" customFormat="1" ht="28.5" hidden="1" customHeight="1" x14ac:dyDescent="0.25">
      <c r="A36" s="52">
        <f>+'[1]Access-Abr'!A38</f>
        <v>0</v>
      </c>
      <c r="B36" s="53">
        <f>+'[1]Access-Abr'!B38</f>
        <v>0</v>
      </c>
      <c r="C36" s="52" t="str">
        <f>CONCATENATE('[1]Access-Abr'!C38,".",'[1]Access-Abr'!D38)</f>
        <v>.</v>
      </c>
      <c r="D36" s="52" t="str">
        <f>CONCATENATE('[1]Access-Abr'!E38,".",'[1]Access-Abr'!G38)</f>
        <v>.</v>
      </c>
      <c r="E36" s="53">
        <f>+'[1]Access-Abr'!F38</f>
        <v>0</v>
      </c>
      <c r="F36" s="53">
        <f>+'[1]Access-Abr'!H38</f>
        <v>0</v>
      </c>
      <c r="G36" s="52" t="str">
        <f>IF('[1]Access-Abr'!I38="1","F","S")</f>
        <v>S</v>
      </c>
      <c r="H36" s="52">
        <f>+'[1]Access-Abr'!J38</f>
        <v>0</v>
      </c>
      <c r="I36" s="53">
        <f>+'[1]Access-Abr'!K38</f>
        <v>0</v>
      </c>
      <c r="J36" s="52">
        <f>+'[1]Access-Abr'!L38</f>
        <v>0</v>
      </c>
      <c r="K36" s="57"/>
      <c r="L36" s="57"/>
      <c r="M36" s="57"/>
      <c r="N36" s="55">
        <f t="shared" si="0"/>
        <v>0</v>
      </c>
      <c r="O36" s="57">
        <v>0</v>
      </c>
      <c r="P36" s="57">
        <f>'[1]Access-Abr'!M38</f>
        <v>0</v>
      </c>
      <c r="Q36" s="57">
        <f>'[1]Access-Abr'!N38-'[1]Access-Abr'!O38</f>
        <v>0</v>
      </c>
      <c r="R36" s="57">
        <f t="shared" si="1"/>
        <v>0</v>
      </c>
      <c r="S36" s="57">
        <f>'[1]Access-Abr'!P38</f>
        <v>0</v>
      </c>
      <c r="T36" s="58">
        <f t="shared" si="2"/>
        <v>0</v>
      </c>
      <c r="U36" s="57">
        <f>'[1]Access-Abr'!Q38</f>
        <v>0</v>
      </c>
      <c r="V36" s="58">
        <f t="shared" si="3"/>
        <v>0</v>
      </c>
      <c r="W36" s="57">
        <f>'[1]Access-Abr'!R38</f>
        <v>0</v>
      </c>
      <c r="X36" s="58">
        <f t="shared" si="4"/>
        <v>0</v>
      </c>
    </row>
    <row r="37" spans="1:24" s="11" customFormat="1" ht="28.5" hidden="1" customHeight="1" x14ac:dyDescent="0.25">
      <c r="A37" s="52">
        <f>+'[1]Access-Abr'!A39</f>
        <v>0</v>
      </c>
      <c r="B37" s="53">
        <f>+'[1]Access-Abr'!B39</f>
        <v>0</v>
      </c>
      <c r="C37" s="52" t="str">
        <f>CONCATENATE('[1]Access-Abr'!C39,".",'[1]Access-Abr'!D39)</f>
        <v>.</v>
      </c>
      <c r="D37" s="52" t="str">
        <f>CONCATENATE('[1]Access-Abr'!E39,".",'[1]Access-Abr'!G39)</f>
        <v>.</v>
      </c>
      <c r="E37" s="53">
        <f>+'[1]Access-Abr'!F39</f>
        <v>0</v>
      </c>
      <c r="F37" s="53">
        <f>+'[1]Access-Abr'!H39</f>
        <v>0</v>
      </c>
      <c r="G37" s="52" t="str">
        <f>IF('[1]Access-Abr'!I39="1","F","S")</f>
        <v>S</v>
      </c>
      <c r="H37" s="52">
        <f>+'[1]Access-Abr'!J39</f>
        <v>0</v>
      </c>
      <c r="I37" s="53">
        <f>+'[1]Access-Abr'!K39</f>
        <v>0</v>
      </c>
      <c r="J37" s="52">
        <f>+'[1]Access-Abr'!L39</f>
        <v>0</v>
      </c>
      <c r="K37" s="57"/>
      <c r="L37" s="57"/>
      <c r="M37" s="57"/>
      <c r="N37" s="55">
        <f t="shared" si="0"/>
        <v>0</v>
      </c>
      <c r="O37" s="57">
        <v>0</v>
      </c>
      <c r="P37" s="57">
        <f>'[1]Access-Abr'!M39</f>
        <v>0</v>
      </c>
      <c r="Q37" s="57">
        <f>'[1]Access-Abr'!N39-'[1]Access-Abr'!O39</f>
        <v>0</v>
      </c>
      <c r="R37" s="57">
        <f t="shared" si="1"/>
        <v>0</v>
      </c>
      <c r="S37" s="57">
        <f>'[1]Access-Abr'!P39</f>
        <v>0</v>
      </c>
      <c r="T37" s="58">
        <f t="shared" si="2"/>
        <v>0</v>
      </c>
      <c r="U37" s="57">
        <f>'[1]Access-Abr'!Q39</f>
        <v>0</v>
      </c>
      <c r="V37" s="58">
        <f t="shared" si="3"/>
        <v>0</v>
      </c>
      <c r="W37" s="57">
        <f>'[1]Access-Abr'!R39</f>
        <v>0</v>
      </c>
      <c r="X37" s="58">
        <f t="shared" si="4"/>
        <v>0</v>
      </c>
    </row>
    <row r="38" spans="1:24" s="11" customFormat="1" ht="28.5" hidden="1" customHeight="1" x14ac:dyDescent="0.25">
      <c r="A38" s="52">
        <f>+'[1]Access-Abr'!A40</f>
        <v>0</v>
      </c>
      <c r="B38" s="53">
        <f>+'[1]Access-Abr'!B40</f>
        <v>0</v>
      </c>
      <c r="C38" s="52" t="str">
        <f>CONCATENATE('[1]Access-Abr'!C40,".",'[1]Access-Abr'!D40)</f>
        <v>.</v>
      </c>
      <c r="D38" s="52" t="str">
        <f>CONCATENATE('[1]Access-Abr'!E40,".",'[1]Access-Abr'!G40)</f>
        <v>.</v>
      </c>
      <c r="E38" s="53">
        <f>+'[1]Access-Abr'!F40</f>
        <v>0</v>
      </c>
      <c r="F38" s="53">
        <f>+'[1]Access-Abr'!H40</f>
        <v>0</v>
      </c>
      <c r="G38" s="52" t="str">
        <f>IF('[1]Access-Abr'!I40="1","F","S")</f>
        <v>S</v>
      </c>
      <c r="H38" s="52">
        <f>+'[1]Access-Abr'!J40</f>
        <v>0</v>
      </c>
      <c r="I38" s="53">
        <f>+'[1]Access-Abr'!K40</f>
        <v>0</v>
      </c>
      <c r="J38" s="52">
        <f>+'[1]Access-Abr'!L40</f>
        <v>0</v>
      </c>
      <c r="K38" s="57"/>
      <c r="L38" s="57"/>
      <c r="M38" s="57"/>
      <c r="N38" s="55">
        <f t="shared" si="0"/>
        <v>0</v>
      </c>
      <c r="O38" s="57">
        <v>0</v>
      </c>
      <c r="P38" s="57">
        <f>'[1]Access-Abr'!M40</f>
        <v>0</v>
      </c>
      <c r="Q38" s="57">
        <f>'[1]Access-Abr'!N40-'[1]Access-Abr'!O40</f>
        <v>0</v>
      </c>
      <c r="R38" s="57">
        <f t="shared" si="1"/>
        <v>0</v>
      </c>
      <c r="S38" s="57">
        <f>'[1]Access-Abr'!P40</f>
        <v>0</v>
      </c>
      <c r="T38" s="58">
        <f t="shared" si="2"/>
        <v>0</v>
      </c>
      <c r="U38" s="57">
        <f>'[1]Access-Abr'!Q40</f>
        <v>0</v>
      </c>
      <c r="V38" s="58">
        <f t="shared" si="3"/>
        <v>0</v>
      </c>
      <c r="W38" s="57">
        <f>'[1]Access-Abr'!R40</f>
        <v>0</v>
      </c>
      <c r="X38" s="58">
        <f t="shared" si="4"/>
        <v>0</v>
      </c>
    </row>
    <row r="39" spans="1:24" s="11" customFormat="1" ht="28.5" hidden="1" customHeight="1" thickBot="1" x14ac:dyDescent="0.3">
      <c r="A39" s="52">
        <f>+'[1]Access-Abr'!A41</f>
        <v>0</v>
      </c>
      <c r="B39" s="53">
        <f>+'[1]Access-Abr'!B41</f>
        <v>0</v>
      </c>
      <c r="C39" s="52" t="str">
        <f>CONCATENATE('[1]Access-Abr'!C41,".",'[1]Access-Abr'!D41)</f>
        <v>.</v>
      </c>
      <c r="D39" s="52" t="str">
        <f>CONCATENATE('[1]Access-Abr'!E41,".",'[1]Access-Abr'!G41)</f>
        <v>.</v>
      </c>
      <c r="E39" s="53">
        <f>+'[1]Access-Abr'!F41</f>
        <v>0</v>
      </c>
      <c r="F39" s="53">
        <f>+'[1]Access-Abr'!H41</f>
        <v>0</v>
      </c>
      <c r="G39" s="52" t="str">
        <f>IF('[1]Access-Abr'!I41="1","F","S")</f>
        <v>S</v>
      </c>
      <c r="H39" s="52">
        <f>+'[1]Access-Abr'!J41</f>
        <v>0</v>
      </c>
      <c r="I39" s="53">
        <f>+'[1]Access-Abr'!K41</f>
        <v>0</v>
      </c>
      <c r="J39" s="52">
        <f>+'[1]Access-Abr'!L41</f>
        <v>0</v>
      </c>
      <c r="K39" s="57"/>
      <c r="L39" s="57"/>
      <c r="M39" s="57"/>
      <c r="N39" s="55">
        <f t="shared" si="0"/>
        <v>0</v>
      </c>
      <c r="O39" s="57">
        <v>0</v>
      </c>
      <c r="P39" s="57">
        <f>'[1]Access-Abr'!M41</f>
        <v>0</v>
      </c>
      <c r="Q39" s="57">
        <f>'[1]Access-Abr'!N41-'[1]Access-Abr'!O41</f>
        <v>0</v>
      </c>
      <c r="R39" s="57">
        <f t="shared" si="1"/>
        <v>0</v>
      </c>
      <c r="S39" s="57">
        <f>'[1]Access-Abr'!P41</f>
        <v>0</v>
      </c>
      <c r="T39" s="58">
        <f t="shared" si="2"/>
        <v>0</v>
      </c>
      <c r="U39" s="57">
        <f>'[1]Access-Abr'!Q41</f>
        <v>0</v>
      </c>
      <c r="V39" s="58">
        <f t="shared" si="3"/>
        <v>0</v>
      </c>
      <c r="W39" s="57">
        <f>'[1]Access-Abr'!R41</f>
        <v>0</v>
      </c>
      <c r="X39" s="58">
        <f t="shared" si="4"/>
        <v>0</v>
      </c>
    </row>
    <row r="40" spans="1:24" s="11" customFormat="1" ht="28.5" customHeight="1" thickBot="1" x14ac:dyDescent="0.3">
      <c r="A40" s="19" t="s">
        <v>48</v>
      </c>
      <c r="B40" s="59"/>
      <c r="C40" s="59"/>
      <c r="D40" s="59"/>
      <c r="E40" s="59"/>
      <c r="F40" s="59"/>
      <c r="G40" s="59"/>
      <c r="H40" s="59"/>
      <c r="I40" s="59"/>
      <c r="J40" s="20"/>
      <c r="K40" s="60">
        <v>0</v>
      </c>
      <c r="L40" s="60">
        <v>0</v>
      </c>
      <c r="M40" s="60">
        <v>0</v>
      </c>
      <c r="N40" s="60">
        <v>0</v>
      </c>
      <c r="O40" s="61">
        <f>SUM(O10:O39)</f>
        <v>4999558.4000000004</v>
      </c>
      <c r="P40" s="61">
        <f>SUM(P10:P39)</f>
        <v>1123201149.3099999</v>
      </c>
      <c r="Q40" s="61">
        <f>SUM(Q10:Q39)</f>
        <v>25998.68</v>
      </c>
      <c r="R40" s="61">
        <f>SUM(R10:R39)</f>
        <v>1118227589.5899999</v>
      </c>
      <c r="S40" s="61">
        <f>SUM(S10:S39)</f>
        <v>1078797380.9299998</v>
      </c>
      <c r="T40" s="62">
        <f t="shared" si="2"/>
        <v>0.96473865514760082</v>
      </c>
      <c r="U40" s="61">
        <f>SUM(U10:U39)</f>
        <v>895216936.78999996</v>
      </c>
      <c r="V40" s="62">
        <f t="shared" si="3"/>
        <v>0.80056774231284422</v>
      </c>
      <c r="W40" s="61">
        <f>SUM(W10:W39)</f>
        <v>850192362.88</v>
      </c>
      <c r="X40" s="62">
        <f t="shared" si="4"/>
        <v>0.76030351137349816</v>
      </c>
    </row>
    <row r="41" spans="1:24" ht="12.5" x14ac:dyDescent="0.25">
      <c r="A41" s="2" t="s">
        <v>49</v>
      </c>
      <c r="B41" s="2"/>
      <c r="C41" s="2"/>
      <c r="D41" s="2"/>
      <c r="E41" s="2"/>
      <c r="F41" s="2"/>
      <c r="G41" s="2"/>
      <c r="H41" s="3"/>
      <c r="I41" s="3"/>
      <c r="J41" s="3"/>
      <c r="K41" s="2"/>
      <c r="L41" s="2"/>
      <c r="M41" s="2"/>
      <c r="N41" s="2"/>
      <c r="O41" s="2"/>
      <c r="P41" s="2"/>
      <c r="Q41" s="2"/>
      <c r="R41" s="63"/>
      <c r="S41" s="2"/>
      <c r="T41" s="2"/>
      <c r="U41" s="4"/>
      <c r="V41" s="2"/>
      <c r="W41" s="4"/>
      <c r="X41" s="2"/>
    </row>
    <row r="42" spans="1:24" ht="12.5" x14ac:dyDescent="0.25">
      <c r="A42" s="2" t="s">
        <v>50</v>
      </c>
      <c r="B42" s="64"/>
      <c r="C42" s="2"/>
      <c r="D42" s="2"/>
      <c r="E42" s="2"/>
      <c r="F42" s="2"/>
      <c r="G42" s="2"/>
      <c r="H42" s="3"/>
      <c r="I42" s="3"/>
      <c r="J42" s="3"/>
      <c r="K42" s="2"/>
      <c r="L42" s="2"/>
      <c r="M42" s="2"/>
      <c r="N42" s="2"/>
      <c r="O42" s="2"/>
      <c r="P42" s="2"/>
      <c r="Q42" s="2"/>
      <c r="R42" s="63"/>
      <c r="S42" s="2"/>
      <c r="T42" s="2"/>
      <c r="U42" s="4"/>
      <c r="V42" s="2"/>
      <c r="W42" s="4"/>
      <c r="X42" s="2"/>
    </row>
  </sheetData>
  <mergeCells count="17">
    <mergeCell ref="A40:J4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</vt:lpstr>
      <vt:lpstr>Abr!Area_de_impressao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2026-05-20T20:40:13Z</dcterms:created>
  <dcterms:modified xsi:type="dcterms:W3CDTF">2026-05-20T20:41:02Z</dcterms:modified>
</cp:coreProperties>
</file>