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5 - Maio\Publicacao internet TRF\Anexo II\090017\"/>
    </mc:Choice>
  </mc:AlternateContent>
  <bookViews>
    <workbookView xWindow="0" yWindow="0" windowWidth="19200" windowHeight="5660"/>
  </bookViews>
  <sheets>
    <sheet name="Mai" sheetId="1" r:id="rId1"/>
  </sheets>
  <externalReferences>
    <externalReference r:id="rId2"/>
  </externalReferences>
  <definedNames>
    <definedName name="_xlnm.Print_Area" localSheetId="0">Mai!$A$1:$X$28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5" i="1" l="1"/>
  <c r="U25" i="1"/>
  <c r="S25" i="1"/>
  <c r="Q25" i="1"/>
  <c r="P25" i="1"/>
  <c r="O25" i="1"/>
  <c r="N25" i="1"/>
  <c r="R25" i="1" s="1"/>
  <c r="J25" i="1"/>
  <c r="I25" i="1"/>
  <c r="H25" i="1"/>
  <c r="G25" i="1"/>
  <c r="F25" i="1"/>
  <c r="E25" i="1"/>
  <c r="D25" i="1"/>
  <c r="C25" i="1"/>
  <c r="B25" i="1"/>
  <c r="A25" i="1"/>
  <c r="W24" i="1"/>
  <c r="U24" i="1"/>
  <c r="S24" i="1"/>
  <c r="Q24" i="1"/>
  <c r="P24" i="1"/>
  <c r="O24" i="1"/>
  <c r="N24" i="1"/>
  <c r="J24" i="1"/>
  <c r="I24" i="1"/>
  <c r="H24" i="1"/>
  <c r="G24" i="1"/>
  <c r="F24" i="1"/>
  <c r="E24" i="1"/>
  <c r="D24" i="1"/>
  <c r="C24" i="1"/>
  <c r="B24" i="1"/>
  <c r="A24" i="1"/>
  <c r="W23" i="1"/>
  <c r="U23" i="1"/>
  <c r="S23" i="1"/>
  <c r="Q23" i="1"/>
  <c r="P23" i="1"/>
  <c r="O23" i="1"/>
  <c r="N23" i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O22" i="1"/>
  <c r="N22" i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Q21" i="1"/>
  <c r="P21" i="1"/>
  <c r="O21" i="1"/>
  <c r="N21" i="1"/>
  <c r="R21" i="1" s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Q20" i="1"/>
  <c r="P20" i="1"/>
  <c r="O20" i="1"/>
  <c r="N20" i="1"/>
  <c r="R20" i="1" s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O19" i="1"/>
  <c r="N19" i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O18" i="1"/>
  <c r="N18" i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O17" i="1"/>
  <c r="N17" i="1"/>
  <c r="R17" i="1" s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O16" i="1"/>
  <c r="N16" i="1"/>
  <c r="R16" i="1" s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Q15" i="1"/>
  <c r="P15" i="1"/>
  <c r="O15" i="1"/>
  <c r="N15" i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O14" i="1"/>
  <c r="N14" i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O13" i="1"/>
  <c r="N13" i="1"/>
  <c r="R13" i="1" s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Q12" i="1"/>
  <c r="P12" i="1"/>
  <c r="O12" i="1"/>
  <c r="N12" i="1"/>
  <c r="J12" i="1"/>
  <c r="I12" i="1"/>
  <c r="H12" i="1"/>
  <c r="G12" i="1"/>
  <c r="F12" i="1"/>
  <c r="E12" i="1"/>
  <c r="D12" i="1"/>
  <c r="C12" i="1"/>
  <c r="B12" i="1"/>
  <c r="A12" i="1"/>
  <c r="W11" i="1"/>
  <c r="W26" i="1" s="1"/>
  <c r="U11" i="1"/>
  <c r="S11" i="1"/>
  <c r="Q11" i="1"/>
  <c r="P11" i="1"/>
  <c r="O11" i="1"/>
  <c r="N11" i="1"/>
  <c r="J11" i="1"/>
  <c r="I11" i="1"/>
  <c r="H11" i="1"/>
  <c r="G11" i="1"/>
  <c r="F11" i="1"/>
  <c r="E11" i="1"/>
  <c r="D11" i="1"/>
  <c r="C11" i="1"/>
  <c r="B11" i="1"/>
  <c r="A11" i="1"/>
  <c r="W10" i="1"/>
  <c r="U10" i="1"/>
  <c r="S10" i="1"/>
  <c r="Q10" i="1"/>
  <c r="P10" i="1"/>
  <c r="O10" i="1"/>
  <c r="O26" i="1" s="1"/>
  <c r="N10" i="1"/>
  <c r="J10" i="1"/>
  <c r="I10" i="1"/>
  <c r="H10" i="1"/>
  <c r="G10" i="1"/>
  <c r="F10" i="1"/>
  <c r="E10" i="1"/>
  <c r="D10" i="1"/>
  <c r="C10" i="1"/>
  <c r="B10" i="1"/>
  <c r="A10" i="1"/>
  <c r="R18" i="1" l="1"/>
  <c r="R15" i="1"/>
  <c r="R22" i="1"/>
  <c r="V22" i="1" s="1"/>
  <c r="Q26" i="1"/>
  <c r="S26" i="1"/>
  <c r="U26" i="1"/>
  <c r="R11" i="1"/>
  <c r="R23" i="1"/>
  <c r="V23" i="1" s="1"/>
  <c r="R12" i="1"/>
  <c r="V12" i="1" s="1"/>
  <c r="R14" i="1"/>
  <c r="X14" i="1" s="1"/>
  <c r="R19" i="1"/>
  <c r="T19" i="1" s="1"/>
  <c r="R24" i="1"/>
  <c r="X24" i="1" s="1"/>
  <c r="X21" i="1"/>
  <c r="V21" i="1"/>
  <c r="T21" i="1"/>
  <c r="X20" i="1"/>
  <c r="T20" i="1"/>
  <c r="V20" i="1"/>
  <c r="X25" i="1"/>
  <c r="V25" i="1"/>
  <c r="T25" i="1"/>
  <c r="X17" i="1"/>
  <c r="V17" i="1"/>
  <c r="T17" i="1"/>
  <c r="V15" i="1"/>
  <c r="T15" i="1"/>
  <c r="X15" i="1"/>
  <c r="X22" i="1"/>
  <c r="X13" i="1"/>
  <c r="V13" i="1"/>
  <c r="T13" i="1"/>
  <c r="V11" i="1"/>
  <c r="X11" i="1"/>
  <c r="T11" i="1"/>
  <c r="T16" i="1"/>
  <c r="X16" i="1"/>
  <c r="V16" i="1"/>
  <c r="X18" i="1"/>
  <c r="T18" i="1"/>
  <c r="V18" i="1"/>
  <c r="X23" i="1"/>
  <c r="T23" i="1"/>
  <c r="P26" i="1"/>
  <c r="R10" i="1"/>
  <c r="T22" i="1" l="1"/>
  <c r="V24" i="1"/>
  <c r="V19" i="1"/>
  <c r="T24" i="1"/>
  <c r="X19" i="1"/>
  <c r="V14" i="1"/>
  <c r="X12" i="1"/>
  <c r="T14" i="1"/>
  <c r="T12" i="1"/>
  <c r="X10" i="1"/>
  <c r="R26" i="1"/>
  <c r="T10" i="1"/>
  <c r="V10" i="1"/>
  <c r="X26" i="1" l="1"/>
  <c r="V26" i="1"/>
  <c r="T26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<sst xmlns="http://schemas.openxmlformats.org/spreadsheetml/2006/main" count="55" uniqueCount="51">
  <si>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</si>
  <si>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</si>
  <si>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</si>
  <si>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</si>
  <si>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090017 - SEÇÃO JUDICIÁRIA DE SÃO PAULO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</si>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</sst>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1" applyFont="1" applyAlignment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2" fillId="0" borderId="0" xfId="1"/>
    <xf numFmtId="0" fontId="4" fillId="0" borderId="0" xfId="1" applyFont="1" applyAlignment="1"/>
    <xf numFmtId="0" fontId="3" fillId="0" borderId="0" xfId="1" applyFont="1"/>
    <xf numFmtId="165" fontId="3" fillId="0" borderId="0" xfId="1" applyNumberFormat="1" applyFont="1" applyAlignment="1">
      <alignment horizontal="left"/>
    </xf>
    <xf numFmtId="165" fontId="3" fillId="0" borderId="0" xfId="1" applyNumberFormat="1" applyFont="1"/>
    <xf numFmtId="0" fontId="5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164" fontId="5" fillId="0" borderId="14" xfId="4" applyNumberFormat="1" applyFont="1" applyFill="1" applyBorder="1" applyAlignment="1">
      <alignment horizontal="center" vertical="center" wrapText="1"/>
    </xf>
    <xf numFmtId="164" fontId="5" fillId="0" borderId="11" xfId="4" applyNumberFormat="1" applyFont="1" applyFill="1" applyBorder="1" applyAlignment="1">
      <alignment horizontal="center" vertical="center" wrapText="1"/>
    </xf>
    <xf numFmtId="166" fontId="5" fillId="0" borderId="11" xfId="5" applyNumberFormat="1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5" fillId="0" borderId="19" xfId="3" applyFont="1" applyFill="1" applyBorder="1" applyAlignment="1">
      <alignment horizontal="center" vertical="center" wrapText="1"/>
    </xf>
    <xf numFmtId="164" fontId="5" fillId="0" borderId="20" xfId="4" applyNumberFormat="1" applyFont="1" applyFill="1" applyBorder="1" applyAlignment="1">
      <alignment horizontal="center" vertical="center" wrapText="1"/>
    </xf>
    <xf numFmtId="166" fontId="5" fillId="0" borderId="19" xfId="5" applyNumberFormat="1" applyFont="1" applyFill="1" applyBorder="1" applyAlignment="1">
      <alignment horizontal="center" vertical="center" wrapText="1"/>
    </xf>
    <xf numFmtId="0" fontId="2" fillId="0" borderId="21" xfId="3" applyNumberFormat="1" applyFon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>
      <alignment horizontal="left" vertical="center" wrapText="1"/>
    </xf>
    <xf numFmtId="0" fontId="2" fillId="0" borderId="4" xfId="3" applyNumberFormat="1" applyFont="1" applyFill="1" applyBorder="1" applyAlignment="1">
      <alignment horizontal="center" vertical="center" wrapText="1"/>
    </xf>
    <xf numFmtId="0" fontId="2" fillId="0" borderId="22" xfId="3" applyNumberFormat="1" applyFont="1" applyFill="1" applyBorder="1" applyAlignment="1">
      <alignment vertical="center" wrapText="1"/>
    </xf>
    <xf numFmtId="0" fontId="2" fillId="0" borderId="21" xfId="3" applyNumberFormat="1" applyFont="1" applyFill="1" applyBorder="1" applyAlignment="1">
      <alignment vertical="center" wrapText="1"/>
    </xf>
    <xf numFmtId="166" fontId="5" fillId="0" borderId="21" xfId="5" applyNumberFormat="1" applyFont="1" applyBorder="1" applyAlignment="1">
      <alignment horizontal="right" vertical="center"/>
    </xf>
    <xf numFmtId="166" fontId="5" fillId="0" borderId="4" xfId="5" applyNumberFormat="1" applyFont="1" applyBorder="1" applyAlignment="1">
      <alignment horizontal="right" vertical="center"/>
    </xf>
    <xf numFmtId="166" fontId="5" fillId="0" borderId="23" xfId="5" applyNumberFormat="1" applyFont="1" applyBorder="1" applyAlignment="1">
      <alignment horizontal="right" vertical="center"/>
    </xf>
    <xf numFmtId="166" fontId="2" fillId="0" borderId="4" xfId="5" applyNumberFormat="1" applyFont="1" applyBorder="1" applyAlignment="1">
      <alignment horizontal="right" vertical="center"/>
    </xf>
    <xf numFmtId="164" fontId="2" fillId="0" borderId="4" xfId="4" applyNumberFormat="1" applyFont="1" applyBorder="1" applyAlignment="1">
      <alignment horizontal="right" vertical="center"/>
    </xf>
    <xf numFmtId="0" fontId="2" fillId="0" borderId="24" xfId="3" applyNumberFormat="1" applyFont="1" applyFill="1" applyBorder="1" applyAlignment="1">
      <alignment horizontal="center" vertical="center" wrapText="1"/>
    </xf>
    <xf numFmtId="0" fontId="2" fillId="0" borderId="24" xfId="3" applyNumberFormat="1" applyFont="1" applyFill="1" applyBorder="1" applyAlignment="1">
      <alignment horizontal="left" vertical="center" wrapText="1"/>
    </xf>
    <xf numFmtId="0" fontId="2" fillId="0" borderId="25" xfId="3" applyNumberFormat="1" applyFont="1" applyFill="1" applyBorder="1" applyAlignment="1">
      <alignment horizontal="left" vertical="center" wrapText="1"/>
    </xf>
    <xf numFmtId="166" fontId="5" fillId="0" borderId="24" xfId="5" applyNumberFormat="1" applyFont="1" applyBorder="1" applyAlignment="1">
      <alignment horizontal="right" vertical="center"/>
    </xf>
    <xf numFmtId="166" fontId="5" fillId="0" borderId="25" xfId="5" applyNumberFormat="1" applyFont="1" applyBorder="1" applyAlignment="1">
      <alignment horizontal="right" vertical="center"/>
    </xf>
    <xf numFmtId="166" fontId="2" fillId="0" borderId="24" xfId="5" applyNumberFormat="1" applyFont="1" applyBorder="1" applyAlignment="1">
      <alignment horizontal="right" vertical="center"/>
    </xf>
    <xf numFmtId="164" fontId="2" fillId="0" borderId="24" xfId="4" applyNumberFormat="1" applyFont="1" applyBorder="1" applyAlignment="1">
      <alignment horizontal="right" vertical="center"/>
    </xf>
    <xf numFmtId="0" fontId="5" fillId="0" borderId="26" xfId="3" applyFont="1" applyFill="1" applyBorder="1" applyAlignment="1">
      <alignment horizontal="center" vertical="center" wrapText="1"/>
    </xf>
    <xf numFmtId="166" fontId="5" fillId="0" borderId="27" xfId="5" applyNumberFormat="1" applyFont="1" applyFill="1" applyBorder="1" applyAlignment="1">
      <alignment horizontal="center" vertical="center" wrapText="1"/>
    </xf>
    <xf numFmtId="166" fontId="2" fillId="0" borderId="27" xfId="5" applyNumberFormat="1" applyFont="1" applyFill="1" applyBorder="1" applyAlignment="1">
      <alignment horizontal="right" vertical="center" wrapText="1"/>
    </xf>
    <xf numFmtId="164" fontId="2" fillId="0" borderId="27" xfId="4" applyNumberFormat="1" applyFont="1" applyBorder="1" applyAlignment="1">
      <alignment horizontal="right" vertical="center"/>
    </xf>
    <xf numFmtId="166" fontId="3" fillId="0" borderId="0" xfId="1" applyNumberFormat="1" applyFont="1" applyBorder="1"/>
    <xf numFmtId="0" fontId="4" fillId="0" borderId="0" xfId="1" applyFont="1" applyBorder="1"/>
  </cellXfs>
  <cellStyles count="6">
    <cellStyle name="Normal" xfId="0" builtinId="0"/>
    <cellStyle name="Normal 12" xfId="1"/>
    <cellStyle name="Normal 2 8 3" xfId="3"/>
    <cellStyle name="Porcentagem 11 2" xfId="2"/>
    <cellStyle name="Porcentagem 2 3" xfId="4"/>
    <cellStyle name="Vírgula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Anexo%20II%20-%20Transparencia%20Mensal%202026%20-%20SJ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A10" t="str">
            <v>12101</v>
          </cell>
          <cell r="B10" t="str">
            <v>JUSTICA FEDERAL DE PRIMEIRO GRAU</v>
          </cell>
          <cell r="C10" t="str">
            <v>02</v>
          </cell>
          <cell r="D10" t="str">
            <v>061</v>
          </cell>
          <cell r="E10" t="str">
            <v>0033</v>
          </cell>
          <cell r="F10" t="str">
            <v>PROGRAMA DE GESTAO E MANUTENCAO DO PODER JUDICIARIO</v>
          </cell>
          <cell r="G10" t="str">
            <v>4224</v>
          </cell>
          <cell r="H10" t="str">
            <v>ASSISTENCIA JURIDICA A PESSOAS CARENTES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M10">
            <v>5577220</v>
          </cell>
          <cell r="Q10">
            <v>5527715.3899999997</v>
          </cell>
          <cell r="R10">
            <v>5513246.9100000001</v>
          </cell>
          <cell r="S10">
            <v>5126579.9000000004</v>
          </cell>
        </row>
        <row r="11">
          <cell r="A11" t="str">
            <v>12101</v>
          </cell>
          <cell r="B11" t="str">
            <v>JUSTICA FEDERAL DE PRIMEIRO GRAU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4257</v>
          </cell>
          <cell r="H11" t="str">
            <v>JULGAMENTO DE CAUSAS NA JUSTICA FEDERAL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4</v>
          </cell>
          <cell r="M11">
            <v>3845979</v>
          </cell>
          <cell r="P11">
            <v>1122459.2</v>
          </cell>
          <cell r="Q11">
            <v>170468.46</v>
          </cell>
          <cell r="R11">
            <v>73752</v>
          </cell>
          <cell r="S11">
            <v>73752</v>
          </cell>
        </row>
        <row r="12">
          <cell r="A12" t="str">
            <v>12101</v>
          </cell>
          <cell r="B12" t="str">
            <v>JUSTICA FEDERAL DE PRIMEIRO GRAU</v>
          </cell>
          <cell r="C12" t="str">
            <v>02</v>
          </cell>
          <cell r="D12" t="str">
            <v>061</v>
          </cell>
          <cell r="E12" t="str">
            <v>0033</v>
          </cell>
          <cell r="F12" t="str">
            <v>PROGRAMA DE GESTAO E MANUTENCAO DO PODER JUDICIARIO</v>
          </cell>
          <cell r="G12" t="str">
            <v>4257</v>
          </cell>
          <cell r="H12" t="str">
            <v>JULGAMENTO DE CAUSAS NA JUSTICA FEDERAL</v>
          </cell>
          <cell r="I12" t="str">
            <v>1</v>
          </cell>
          <cell r="J12" t="str">
            <v>1000</v>
          </cell>
          <cell r="K12" t="str">
            <v>RECURSOS LIVRES DA UNIAO</v>
          </cell>
          <cell r="L12" t="str">
            <v>3</v>
          </cell>
          <cell r="M12">
            <v>143002927.43000001</v>
          </cell>
          <cell r="O12">
            <v>16974.77</v>
          </cell>
          <cell r="P12">
            <v>3368749.46</v>
          </cell>
          <cell r="Q12">
            <v>121193465.04000001</v>
          </cell>
          <cell r="R12">
            <v>37141651</v>
          </cell>
          <cell r="S12">
            <v>33430745.399999999</v>
          </cell>
        </row>
        <row r="13">
          <cell r="A13" t="str">
            <v>12101</v>
          </cell>
          <cell r="B13" t="str">
            <v>JUSTICA FEDERAL DE PRIMEIRO GRAU</v>
          </cell>
          <cell r="C13" t="str">
            <v>02</v>
          </cell>
          <cell r="D13" t="str">
            <v>061</v>
          </cell>
          <cell r="E13" t="str">
            <v>0033</v>
          </cell>
          <cell r="F13" t="str">
            <v>PROGRAMA DE GESTAO E MANUTENCAO DO PODER JUDICIARIO</v>
          </cell>
          <cell r="G13" t="str">
            <v>4257</v>
          </cell>
          <cell r="H13" t="str">
            <v>JULGAMENTO DE CAUSAS NA JUSTICA FEDERAL</v>
          </cell>
          <cell r="I13" t="str">
            <v>1</v>
          </cell>
          <cell r="J13" t="str">
            <v>1027</v>
          </cell>
          <cell r="K13" t="str">
            <v>SERV.AFETOS AS ATIVID.ESPECIFICAS DA JUSTICA</v>
          </cell>
          <cell r="L13" t="str">
            <v>3</v>
          </cell>
          <cell r="M13">
            <v>18130203</v>
          </cell>
          <cell r="Q13">
            <v>16680125.460000001</v>
          </cell>
          <cell r="R13">
            <v>4479348.76</v>
          </cell>
          <cell r="S13">
            <v>4282880.78</v>
          </cell>
        </row>
        <row r="14">
          <cell r="A14" t="str">
            <v>12101</v>
          </cell>
          <cell r="B14" t="str">
            <v>JUSTICA FEDERAL DE PRIMEIRO GRAU</v>
          </cell>
          <cell r="C14" t="str">
            <v>02</v>
          </cell>
          <cell r="D14" t="str">
            <v>061</v>
          </cell>
          <cell r="E14" t="str">
            <v>0033</v>
          </cell>
          <cell r="F14" t="str">
            <v>PROGRAMA DE GESTAO E MANUTENCAO DO PODER JUDICIARIO</v>
          </cell>
          <cell r="G14" t="str">
            <v>4257</v>
          </cell>
          <cell r="H14" t="str">
            <v>JULGAMENTO DE CAUSAS NA JUSTICA FEDERAL</v>
          </cell>
          <cell r="I14" t="str">
            <v>1</v>
          </cell>
          <cell r="J14" t="str">
            <v>1138</v>
          </cell>
          <cell r="K14" t="str">
            <v>MELHORIA DA PRESTACAO JURISDICIONAL</v>
          </cell>
          <cell r="L14" t="str">
            <v>3</v>
          </cell>
          <cell r="M14">
            <v>17117027</v>
          </cell>
          <cell r="Q14">
            <v>17117026.809999999</v>
          </cell>
          <cell r="R14">
            <v>12187118.58</v>
          </cell>
          <cell r="S14">
            <v>8736520.6300000008</v>
          </cell>
        </row>
        <row r="15">
          <cell r="A15" t="str">
            <v>12101</v>
          </cell>
          <cell r="B15" t="str">
            <v>JUSTICA FEDERAL DE PRIMEIRO GRAU</v>
          </cell>
          <cell r="C15" t="str">
            <v>02</v>
          </cell>
          <cell r="D15" t="str">
            <v>122</v>
          </cell>
          <cell r="E15" t="str">
            <v>0033</v>
          </cell>
          <cell r="F15" t="str">
            <v>PROGRAMA DE GESTAO E MANUTENCAO DO PODER JUDICIARIO</v>
          </cell>
          <cell r="G15" t="str">
            <v>20TP</v>
          </cell>
          <cell r="H15" t="str">
            <v>ATIVOS CIVIS DA UNIAO</v>
          </cell>
          <cell r="I15" t="str">
            <v>1</v>
          </cell>
          <cell r="J15" t="str">
            <v>1000</v>
          </cell>
          <cell r="K15" t="str">
            <v>RECURSOS LIVRES DA UNIAO</v>
          </cell>
          <cell r="L15" t="str">
            <v>1</v>
          </cell>
          <cell r="M15">
            <v>689743576.99000001</v>
          </cell>
          <cell r="Q15">
            <v>689743576.99000001</v>
          </cell>
          <cell r="R15">
            <v>689472350.00999999</v>
          </cell>
          <cell r="S15">
            <v>682222032.58000004</v>
          </cell>
        </row>
        <row r="16">
          <cell r="A16" t="str">
            <v>12101</v>
          </cell>
          <cell r="B16" t="str">
            <v>JUSTICA FEDERAL DE PRIMEIRO GRAU</v>
          </cell>
          <cell r="C16" t="str">
            <v>02</v>
          </cell>
          <cell r="D16" t="str">
            <v>122</v>
          </cell>
          <cell r="E16" t="str">
            <v>0033</v>
          </cell>
          <cell r="F16" t="str">
            <v>PROGRAMA DE GESTAO E MANUTENCAO DO PODER JUDICIARIO</v>
          </cell>
          <cell r="G16" t="str">
            <v>216H</v>
          </cell>
          <cell r="H16" t="str">
            <v>AJUDA DE CUSTO PARA MORADIA OU AUXILIO-MORADIA A AGENTES PUB</v>
          </cell>
          <cell r="I16" t="str">
            <v>1</v>
          </cell>
          <cell r="J16" t="str">
            <v>1000</v>
          </cell>
          <cell r="K16" t="str">
            <v>RECURSOS LIVRES DA UNIAO</v>
          </cell>
          <cell r="L16" t="str">
            <v>3</v>
          </cell>
          <cell r="M16">
            <v>212600</v>
          </cell>
          <cell r="Q16">
            <v>153600</v>
          </cell>
          <cell r="R16">
            <v>51266.33</v>
          </cell>
          <cell r="S16">
            <v>51266.33</v>
          </cell>
        </row>
        <row r="17">
          <cell r="A17" t="str">
            <v>12101</v>
          </cell>
          <cell r="B17" t="str">
            <v>JUSTICA FEDERAL DE PRIMEIRO GRAU</v>
          </cell>
          <cell r="C17" t="str">
            <v>02</v>
          </cell>
          <cell r="D17" t="str">
            <v>122</v>
          </cell>
          <cell r="E17" t="str">
            <v>0033</v>
          </cell>
          <cell r="F17" t="str">
            <v>PROGRAMA DE GESTAO E MANUTENCAO DO PODER JUDICIARIO</v>
          </cell>
          <cell r="G17" t="str">
            <v>219Z</v>
          </cell>
          <cell r="H17" t="str">
            <v>CONSERVACAO E RECUPERACAO DO PATRIMONIO DA UNIAO</v>
          </cell>
          <cell r="I17" t="str">
            <v>1</v>
          </cell>
          <cell r="J17" t="str">
            <v>1000</v>
          </cell>
          <cell r="K17" t="str">
            <v>RECURSOS LIVRES DA UNIAO</v>
          </cell>
          <cell r="L17" t="str">
            <v>4</v>
          </cell>
          <cell r="M17">
            <v>9395300</v>
          </cell>
          <cell r="P17">
            <v>854185.81</v>
          </cell>
          <cell r="Q17">
            <v>2005852.53</v>
          </cell>
          <cell r="R17">
            <v>180823.48</v>
          </cell>
        </row>
        <row r="18">
          <cell r="A18" t="str">
            <v>12101</v>
          </cell>
          <cell r="B18" t="str">
            <v>JUSTICA FEDERAL DE PRIMEIRO GRAU</v>
          </cell>
          <cell r="C18" t="str">
            <v>02</v>
          </cell>
          <cell r="D18" t="str">
            <v>331</v>
          </cell>
          <cell r="E18" t="str">
            <v>0033</v>
          </cell>
          <cell r="F18" t="str">
            <v>PROGRAMA DE GESTAO E MANUTENCAO DO PODER JUDICIARIO</v>
          </cell>
          <cell r="G18" t="str">
            <v>2004</v>
          </cell>
          <cell r="H18" t="str">
            <v>ASSISTENCIA MEDICA E ODONTOLOGICA AOS SERVIDORES CIVIS, EMPR</v>
          </cell>
          <cell r="I18" t="str">
            <v>1</v>
          </cell>
          <cell r="J18" t="str">
            <v>1000</v>
          </cell>
          <cell r="K18" t="str">
            <v>RECURSOS LIVRES DA UNIAO</v>
          </cell>
          <cell r="L18" t="str">
            <v>3</v>
          </cell>
          <cell r="M18">
            <v>80606365.489999995</v>
          </cell>
          <cell r="Q18">
            <v>80606365.489999995</v>
          </cell>
          <cell r="R18">
            <v>34583486.789999999</v>
          </cell>
          <cell r="S18">
            <v>26624733.219999999</v>
          </cell>
        </row>
        <row r="19">
          <cell r="A19" t="str">
            <v>12101</v>
          </cell>
          <cell r="B19" t="str">
            <v>JUSTICA FEDERAL DE PRIMEIRO GRAU</v>
          </cell>
          <cell r="C19" t="str">
            <v>02</v>
          </cell>
          <cell r="D19" t="str">
            <v>331</v>
          </cell>
          <cell r="E19" t="str">
            <v>0033</v>
          </cell>
          <cell r="F19" t="str">
            <v>PROGRAMA DE GESTAO E MANUTENCAO DO PODER JUDICIARIO</v>
          </cell>
          <cell r="G19" t="str">
            <v>212B</v>
          </cell>
          <cell r="H19" t="str">
            <v>BENEFICIOS OBRIGATORIOS AOS SERVIDORES CIVIS, EMPREGADOS, MI</v>
          </cell>
          <cell r="I19" t="str">
            <v>1</v>
          </cell>
          <cell r="J19" t="str">
            <v>1000</v>
          </cell>
          <cell r="K19" t="str">
            <v>RECURSOS LIVRES DA UNIAO</v>
          </cell>
          <cell r="L19" t="str">
            <v>3</v>
          </cell>
          <cell r="M19">
            <v>47715945.25</v>
          </cell>
          <cell r="Q19">
            <v>47715945.25</v>
          </cell>
          <cell r="R19">
            <v>47693228.57</v>
          </cell>
          <cell r="S19">
            <v>47693228.57</v>
          </cell>
        </row>
        <row r="20">
          <cell r="A20" t="str">
            <v>12101</v>
          </cell>
          <cell r="B20" t="str">
            <v>JUSTICA FEDERAL DE PRIMEIRO GRAU</v>
          </cell>
          <cell r="C20" t="str">
            <v>02</v>
          </cell>
          <cell r="D20" t="str">
            <v>846</v>
          </cell>
          <cell r="E20" t="str">
            <v>0033</v>
          </cell>
          <cell r="F20" t="str">
            <v>PROGRAMA DE GESTAO E MANUTENCAO DO PODER JUDICIARIO</v>
          </cell>
          <cell r="G20" t="str">
            <v>09HB</v>
          </cell>
          <cell r="H20" t="str">
            <v>CONTRIBUICAO DA UNIAO, DE SUAS AUTARQUIAS E FUNDACOES PARA O</v>
          </cell>
          <cell r="I20" t="str">
            <v>1</v>
          </cell>
          <cell r="J20" t="str">
            <v>1000</v>
          </cell>
          <cell r="K20" t="str">
            <v>RECURSOS LIVRES DA UNIAO</v>
          </cell>
          <cell r="L20" t="str">
            <v>1</v>
          </cell>
          <cell r="M20">
            <v>103313370.59</v>
          </cell>
          <cell r="Q20">
            <v>103313370.59</v>
          </cell>
          <cell r="R20">
            <v>103313370.59</v>
          </cell>
          <cell r="S20">
            <v>103313370.59</v>
          </cell>
        </row>
        <row r="21">
          <cell r="A21" t="str">
            <v>12101</v>
          </cell>
          <cell r="B21" t="str">
            <v>JUSTICA FEDERAL DE PRIMEIRO GRAU</v>
          </cell>
          <cell r="C21" t="str">
            <v>09</v>
          </cell>
          <cell r="D21" t="str">
            <v>272</v>
          </cell>
          <cell r="E21" t="str">
            <v>0033</v>
          </cell>
          <cell r="F21" t="str">
            <v>PROGRAMA DE GESTAO E MANUTENCAO DO PODER JUDICIARIO</v>
          </cell>
          <cell r="G21" t="str">
            <v>0181</v>
          </cell>
          <cell r="H21" t="str">
            <v>APOSENTADORIAS E PENSOES CIVIS DA UNIAO</v>
          </cell>
          <cell r="I21" t="str">
            <v>2</v>
          </cell>
          <cell r="J21" t="str">
            <v>1056</v>
          </cell>
          <cell r="K21" t="str">
            <v>BENEFICIOS DO RPPS DA UNIAO</v>
          </cell>
          <cell r="L21" t="str">
            <v>1</v>
          </cell>
          <cell r="M21">
            <v>157652279.72999999</v>
          </cell>
          <cell r="Q21">
            <v>157652279.72999999</v>
          </cell>
          <cell r="R21">
            <v>157633120.37</v>
          </cell>
          <cell r="S21">
            <v>153870373.47999999</v>
          </cell>
        </row>
        <row r="22">
          <cell r="A22" t="str">
            <v>12101</v>
          </cell>
          <cell r="B22" t="str">
            <v>JUSTICA FEDERAL DE PRIMEIRO GRAU</v>
          </cell>
          <cell r="C22" t="str">
            <v>28</v>
          </cell>
          <cell r="D22" t="str">
            <v>846</v>
          </cell>
          <cell r="E22" t="str">
            <v>0909</v>
          </cell>
          <cell r="F22" t="str">
            <v>OPERACOES ESPECIAIS: OUTROS ENCARGOS ESPECIAIS</v>
          </cell>
          <cell r="G22" t="str">
            <v>00S6</v>
          </cell>
          <cell r="H22" t="str">
            <v>BENEFICIO ESPECIAL - LEI N. 12.618, DE 2012</v>
          </cell>
          <cell r="I22" t="str">
            <v>1</v>
          </cell>
          <cell r="J22" t="str">
            <v>1000</v>
          </cell>
          <cell r="K22" t="str">
            <v>RECURSOS LIVRES DA UNIAO</v>
          </cell>
          <cell r="L22" t="str">
            <v>1</v>
          </cell>
          <cell r="M22">
            <v>1122372.1499999999</v>
          </cell>
          <cell r="Q22">
            <v>1122372.1499999999</v>
          </cell>
          <cell r="R22">
            <v>1122372.1499999999</v>
          </cell>
          <cell r="S22">
            <v>1122372.1499999999</v>
          </cell>
        </row>
        <row r="23">
          <cell r="A23" t="str">
            <v>33201</v>
          </cell>
          <cell r="B23" t="str">
            <v>INSTITUTO NACIONAL DO SEGURO SOCIAL</v>
          </cell>
          <cell r="C23" t="str">
            <v>28</v>
          </cell>
          <cell r="D23" t="str">
            <v>846</v>
          </cell>
          <cell r="E23" t="str">
            <v>0901</v>
          </cell>
          <cell r="F23" t="str">
            <v>OPERACOES ESPECIAIS: CUMPRIMENTO DE SENTENCAS JUDICIAIS</v>
          </cell>
          <cell r="G23" t="str">
            <v>00SA</v>
          </cell>
          <cell r="H23" t="str">
            <v>PAGAMENTO DE HONORARIOS PERICIAIS NAS ACOES EM QUE O INSS FI</v>
          </cell>
          <cell r="I23" t="str">
            <v>2</v>
          </cell>
          <cell r="J23" t="str">
            <v>1049</v>
          </cell>
          <cell r="K23" t="str">
            <v>REC.PROP.UO PARA APLIC. EM SEGURIDADE SOCIAL</v>
          </cell>
          <cell r="L23" t="str">
            <v>3</v>
          </cell>
          <cell r="M23">
            <v>22985388</v>
          </cell>
          <cell r="Q23">
            <v>22825250.629999999</v>
          </cell>
          <cell r="R23">
            <v>22809676.079999998</v>
          </cell>
          <cell r="S23">
            <v>20684167.93</v>
          </cell>
        </row>
        <row r="24">
          <cell r="A24" t="str">
            <v>34101</v>
          </cell>
          <cell r="B24" t="str">
            <v>MINISTERIO PUBLICO FEDERAL</v>
          </cell>
          <cell r="C24" t="str">
            <v>03</v>
          </cell>
          <cell r="D24" t="str">
            <v>062</v>
          </cell>
          <cell r="E24" t="str">
            <v>0031</v>
          </cell>
          <cell r="F24" t="str">
            <v>PROGRAMA DE GESTAO E MANUTENCAO DO MINISTERIO PUBLICO</v>
          </cell>
          <cell r="G24" t="str">
            <v>4264</v>
          </cell>
          <cell r="H24" t="str">
            <v>DEFESA DO INTERESSE PUBLICO NO PROCESSO JUDICIARIO - MINISTE</v>
          </cell>
          <cell r="I24" t="str">
            <v>1</v>
          </cell>
          <cell r="J24" t="str">
            <v>1000</v>
          </cell>
          <cell r="K24" t="str">
            <v>RECURSOS LIVRES DA UNIAO</v>
          </cell>
          <cell r="L24" t="str">
            <v>3</v>
          </cell>
          <cell r="N24">
            <v>49723.12</v>
          </cell>
          <cell r="Q24">
            <v>23263.11</v>
          </cell>
          <cell r="R24">
            <v>2781.96</v>
          </cell>
          <cell r="S24">
            <v>2781.96</v>
          </cell>
        </row>
        <row r="25">
          <cell r="A25" t="str">
            <v>63101</v>
          </cell>
          <cell r="B25" t="str">
            <v>ADVOCACIA-GERAL DA UNIAO - AGU</v>
          </cell>
          <cell r="C25" t="str">
            <v>03</v>
          </cell>
          <cell r="D25" t="str">
            <v>092</v>
          </cell>
          <cell r="E25" t="str">
            <v>4105</v>
          </cell>
          <cell r="F25" t="str">
            <v>DEFESA DA DEMOCRACIA E SEGURANCA JURIDICA PARA INOVACAOEM PO</v>
          </cell>
          <cell r="G25" t="str">
            <v>2674</v>
          </cell>
          <cell r="H25" t="str">
            <v>REPRESENTACAO JUDICIAL E EXTRAJUDICIAL DA UNIAO E SUAS AUTAR</v>
          </cell>
          <cell r="I25" t="str">
            <v>1</v>
          </cell>
          <cell r="J25" t="str">
            <v>1000</v>
          </cell>
          <cell r="K25" t="str">
            <v>RECURSOS LIVRES DA UNIAO</v>
          </cell>
          <cell r="L25" t="str">
            <v>3</v>
          </cell>
          <cell r="N25">
            <v>11303.98</v>
          </cell>
          <cell r="Q25">
            <v>7599.3</v>
          </cell>
          <cell r="R25">
            <v>7599.3</v>
          </cell>
          <cell r="S25">
            <v>7599.3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showGridLines="0" tabSelected="1" view="pageBreakPreview" zoomScale="80" zoomScaleNormal="85" zoomScaleSheetLayoutView="80" workbookViewId="0"/>
  </sheetViews>
  <sheetFormatPr defaultColWidth="9.1796875" defaultRowHeight="25.5" customHeight="1" x14ac:dyDescent="0.25"/>
  <cols>
    <col min="1" max="1" width="17.7265625" style="5" customWidth="1"/>
    <col min="2" max="2" width="35.7265625" style="5" customWidth="1"/>
    <col min="3" max="4" width="15.7265625" style="5" customWidth="1"/>
    <col min="5" max="6" width="55.7265625" style="5" customWidth="1"/>
    <col min="7" max="8" width="8.7265625" style="5" customWidth="1"/>
    <col min="9" max="9" width="35.7265625" style="5" customWidth="1"/>
    <col min="10" max="10" width="8.7265625" style="5" customWidth="1"/>
    <col min="11" max="19" width="16.7265625" style="5" customWidth="1"/>
    <col min="20" max="20" width="8.7265625" style="5" customWidth="1"/>
    <col min="21" max="21" width="16.7265625" style="5" customWidth="1"/>
    <col min="22" max="22" width="8.7265625" style="5" customWidth="1"/>
    <col min="23" max="23" width="16.7265625" style="5" customWidth="1"/>
    <col min="24" max="24" width="8.7265625" style="5" customWidth="1"/>
    <col min="25" max="16384" width="9.1796875" style="5"/>
  </cols>
  <sheetData>
    <row r="1" spans="1:24" ht="12.5" x14ac:dyDescent="0.25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5" x14ac:dyDescent="0.25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5" x14ac:dyDescent="0.25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5" x14ac:dyDescent="0.25">
      <c r="A4" s="7" t="s">
        <v>5</v>
      </c>
      <c r="B4" s="8">
        <v>46143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s="11" customFormat="1" ht="13" x14ac:dyDescent="0.3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s="11" customFormat="1" ht="13" thickBot="1" x14ac:dyDescent="0.3">
      <c r="A6" s="12"/>
      <c r="B6" s="12"/>
      <c r="C6" s="12"/>
      <c r="D6" s="12"/>
      <c r="E6" s="12"/>
      <c r="F6" s="12"/>
      <c r="G6" s="12"/>
      <c r="H6" s="13"/>
      <c r="I6" s="13"/>
      <c r="J6" s="13"/>
      <c r="K6" s="12"/>
      <c r="L6" s="12"/>
      <c r="M6" s="12"/>
      <c r="N6" s="12"/>
      <c r="O6" s="12"/>
      <c r="P6" s="12"/>
      <c r="Q6" s="12"/>
      <c r="R6" s="12"/>
      <c r="S6" s="12"/>
      <c r="T6" s="12"/>
      <c r="U6" s="14"/>
      <c r="V6" s="12"/>
      <c r="W6" s="14"/>
      <c r="X6" s="12"/>
    </row>
    <row r="7" spans="1:24" s="11" customFormat="1" ht="28.5" customHeight="1" thickBot="1" x14ac:dyDescent="0.3">
      <c r="A7" s="15" t="s">
        <v>7</v>
      </c>
      <c r="B7" s="16"/>
      <c r="C7" s="16"/>
      <c r="D7" s="16"/>
      <c r="E7" s="16"/>
      <c r="F7" s="16"/>
      <c r="G7" s="16"/>
      <c r="H7" s="16"/>
      <c r="I7" s="16"/>
      <c r="J7" s="17"/>
      <c r="K7" s="18" t="s">
        <v>8</v>
      </c>
      <c r="L7" s="19" t="s">
        <v>9</v>
      </c>
      <c r="M7" s="20"/>
      <c r="N7" s="18" t="s">
        <v>10</v>
      </c>
      <c r="O7" s="18" t="s">
        <v>11</v>
      </c>
      <c r="P7" s="15" t="s">
        <v>12</v>
      </c>
      <c r="Q7" s="17"/>
      <c r="R7" s="18" t="s">
        <v>13</v>
      </c>
      <c r="S7" s="15" t="s">
        <v>14</v>
      </c>
      <c r="T7" s="16"/>
      <c r="U7" s="16"/>
      <c r="V7" s="16"/>
      <c r="W7" s="16"/>
      <c r="X7" s="17"/>
    </row>
    <row r="8" spans="1:24" s="11" customFormat="1" ht="28.5" customHeight="1" x14ac:dyDescent="0.25">
      <c r="A8" s="21" t="s">
        <v>15</v>
      </c>
      <c r="B8" s="22"/>
      <c r="C8" s="23" t="s">
        <v>16</v>
      </c>
      <c r="D8" s="23" t="s">
        <v>17</v>
      </c>
      <c r="E8" s="24" t="s">
        <v>18</v>
      </c>
      <c r="F8" s="25"/>
      <c r="G8" s="23" t="s">
        <v>19</v>
      </c>
      <c r="H8" s="26" t="s">
        <v>20</v>
      </c>
      <c r="I8" s="27"/>
      <c r="J8" s="23" t="s">
        <v>21</v>
      </c>
      <c r="K8" s="28"/>
      <c r="L8" s="29" t="s">
        <v>22</v>
      </c>
      <c r="M8" s="29" t="s">
        <v>23</v>
      </c>
      <c r="N8" s="28"/>
      <c r="O8" s="28"/>
      <c r="P8" s="30" t="s">
        <v>24</v>
      </c>
      <c r="Q8" s="30" t="s">
        <v>25</v>
      </c>
      <c r="R8" s="28"/>
      <c r="S8" s="31" t="s">
        <v>26</v>
      </c>
      <c r="T8" s="32" t="s">
        <v>27</v>
      </c>
      <c r="U8" s="31" t="s">
        <v>28</v>
      </c>
      <c r="V8" s="33" t="s">
        <v>27</v>
      </c>
      <c r="W8" s="34" t="s">
        <v>29</v>
      </c>
      <c r="X8" s="33" t="s">
        <v>27</v>
      </c>
    </row>
    <row r="9" spans="1:24" s="11" customFormat="1" ht="28.5" customHeight="1" thickBot="1" x14ac:dyDescent="0.3">
      <c r="A9" s="35" t="s">
        <v>30</v>
      </c>
      <c r="B9" s="35" t="s">
        <v>31</v>
      </c>
      <c r="C9" s="36"/>
      <c r="D9" s="36"/>
      <c r="E9" s="37" t="s">
        <v>32</v>
      </c>
      <c r="F9" s="37" t="s">
        <v>33</v>
      </c>
      <c r="G9" s="36"/>
      <c r="H9" s="37" t="s">
        <v>30</v>
      </c>
      <c r="I9" s="37" t="s">
        <v>31</v>
      </c>
      <c r="J9" s="36"/>
      <c r="K9" s="35" t="s">
        <v>34</v>
      </c>
      <c r="L9" s="38" t="s">
        <v>35</v>
      </c>
      <c r="M9" s="38" t="s">
        <v>36</v>
      </c>
      <c r="N9" s="38" t="s">
        <v>37</v>
      </c>
      <c r="O9" s="38" t="s">
        <v>38</v>
      </c>
      <c r="P9" s="38" t="s">
        <v>39</v>
      </c>
      <c r="Q9" s="38" t="s">
        <v>40</v>
      </c>
      <c r="R9" s="35" t="s">
        <v>41</v>
      </c>
      <c r="S9" s="39" t="s">
        <v>42</v>
      </c>
      <c r="T9" s="40" t="s">
        <v>43</v>
      </c>
      <c r="U9" s="39" t="s">
        <v>44</v>
      </c>
      <c r="V9" s="40" t="s">
        <v>45</v>
      </c>
      <c r="W9" s="41" t="s">
        <v>46</v>
      </c>
      <c r="X9" s="40" t="s">
        <v>47</v>
      </c>
    </row>
    <row r="10" spans="1:24" s="11" customFormat="1" ht="28.5" customHeight="1" x14ac:dyDescent="0.25">
      <c r="A10" s="42" t="str">
        <f>+'[1]Access-Mai'!A10</f>
        <v>12101</v>
      </c>
      <c r="B10" s="43" t="str">
        <f>+'[1]Access-Mai'!B10</f>
        <v>JUSTICA FEDERAL DE PRIMEIRO GRAU</v>
      </c>
      <c r="C10" s="44" t="str">
        <f>CONCATENATE('[1]Access-Mai'!C10,".",'[1]Access-Mai'!D10)</f>
        <v>02.061</v>
      </c>
      <c r="D10" s="44" t="str">
        <f>CONCATENATE('[1]Access-Mai'!E10,".",'[1]Access-Mai'!G10)</f>
        <v>0033.4224</v>
      </c>
      <c r="E10" s="43" t="str">
        <f>+'[1]Access-Mai'!F10</f>
        <v>PROGRAMA DE GESTAO E MANUTENCAO DO PODER JUDICIARIO</v>
      </c>
      <c r="F10" s="45" t="str">
        <f>+'[1]Access-Mai'!H10</f>
        <v>ASSISTENCIA JURIDICA A PESSOAS CARENTES</v>
      </c>
      <c r="G10" s="42" t="str">
        <f>IF('[1]Access-Mai'!I10="1","F","S")</f>
        <v>F</v>
      </c>
      <c r="H10" s="42" t="str">
        <f>+'[1]Access-Mai'!J10</f>
        <v>1000</v>
      </c>
      <c r="I10" s="46" t="str">
        <f>+'[1]Access-Mai'!K10</f>
        <v>RECURSOS LIVRES DA UNIAO</v>
      </c>
      <c r="J10" s="42" t="str">
        <f>+'[1]Access-Mai'!L10</f>
        <v>3</v>
      </c>
      <c r="K10" s="47"/>
      <c r="L10" s="48"/>
      <c r="M10" s="48"/>
      <c r="N10" s="49">
        <f>K10+L10-M10</f>
        <v>0</v>
      </c>
      <c r="O10" s="47">
        <f>'[1]Access-Mai'!P10</f>
        <v>0</v>
      </c>
      <c r="P10" s="50">
        <f>'[1]Access-Mai'!M10</f>
        <v>5577220</v>
      </c>
      <c r="Q10" s="50">
        <f>'[1]Access-Mai'!N10-'[1]Access-Mai'!O10</f>
        <v>0</v>
      </c>
      <c r="R10" s="50">
        <f>N10-O10+P10+Q10</f>
        <v>5577220</v>
      </c>
      <c r="S10" s="50">
        <f>'[1]Access-Mai'!Q10</f>
        <v>5527715.3899999997</v>
      </c>
      <c r="T10" s="51">
        <f>IF(R10&gt;0,S10/R10,0)</f>
        <v>0.99112378389233335</v>
      </c>
      <c r="U10" s="50">
        <f>'[1]Access-Mai'!R10</f>
        <v>5513246.9100000001</v>
      </c>
      <c r="V10" s="51">
        <f>IF(R10&gt;0,U10/R10,0)</f>
        <v>0.98852957387372209</v>
      </c>
      <c r="W10" s="50">
        <f>'[1]Access-Mai'!S10</f>
        <v>5126579.9000000004</v>
      </c>
      <c r="X10" s="51">
        <f>IF(R10&gt;0,W10/R10,0)</f>
        <v>0.91919987018622185</v>
      </c>
    </row>
    <row r="11" spans="1:24" s="11" customFormat="1" ht="28.5" customHeight="1" x14ac:dyDescent="0.25">
      <c r="A11" s="52" t="str">
        <f>+'[1]Access-Mai'!A11</f>
        <v>12101</v>
      </c>
      <c r="B11" s="53" t="str">
        <f>+'[1]Access-Mai'!B11</f>
        <v>JUSTICA FEDERAL DE PRIMEIRO GRAU</v>
      </c>
      <c r="C11" s="52" t="str">
        <f>CONCATENATE('[1]Access-Mai'!C11,".",'[1]Access-Mai'!D11)</f>
        <v>02.061</v>
      </c>
      <c r="D11" s="52" t="str">
        <f>CONCATENATE('[1]Access-Mai'!E11,".",'[1]Access-Mai'!G11)</f>
        <v>0033.4257</v>
      </c>
      <c r="E11" s="53" t="str">
        <f>+'[1]Access-Mai'!F11</f>
        <v>PROGRAMA DE GESTAO E MANUTENCAO DO PODER JUDICIARIO</v>
      </c>
      <c r="F11" s="54" t="str">
        <f>+'[1]Access-Mai'!H11</f>
        <v>JULGAMENTO DE CAUSAS NA JUSTICA FEDERAL</v>
      </c>
      <c r="G11" s="52" t="str">
        <f>IF('[1]Access-Mai'!I11="1","F","S")</f>
        <v>F</v>
      </c>
      <c r="H11" s="52" t="str">
        <f>+'[1]Access-Mai'!J11</f>
        <v>1000</v>
      </c>
      <c r="I11" s="53" t="str">
        <f>+'[1]Access-Mai'!K11</f>
        <v>RECURSOS LIVRES DA UNIAO</v>
      </c>
      <c r="J11" s="52" t="str">
        <f>+'[1]Access-Mai'!L11</f>
        <v>4</v>
      </c>
      <c r="K11" s="55"/>
      <c r="L11" s="55"/>
      <c r="M11" s="55"/>
      <c r="N11" s="56">
        <f t="shared" ref="N11:N25" si="0">K11+L11-M11</f>
        <v>0</v>
      </c>
      <c r="O11" s="55">
        <f>'[1]Access-Mai'!P11</f>
        <v>1122459.2</v>
      </c>
      <c r="P11" s="57">
        <f>'[1]Access-Mai'!M11</f>
        <v>3845979</v>
      </c>
      <c r="Q11" s="57">
        <f>'[1]Access-Mai'!N11-'[1]Access-Mai'!O11</f>
        <v>0</v>
      </c>
      <c r="R11" s="57">
        <f t="shared" ref="R11:R25" si="1">N11-O11+P11+Q11</f>
        <v>2723519.8</v>
      </c>
      <c r="S11" s="57">
        <f>'[1]Access-Mai'!Q11</f>
        <v>170468.46</v>
      </c>
      <c r="T11" s="58">
        <f t="shared" ref="T11:T26" si="2">IF(R11&gt;0,S11/R11,0)</f>
        <v>6.2591232125428276E-2</v>
      </c>
      <c r="U11" s="57">
        <f>'[1]Access-Mai'!R11</f>
        <v>73752</v>
      </c>
      <c r="V11" s="58">
        <f t="shared" ref="V11:V26" si="3">IF(R11&gt;0,U11/R11,0)</f>
        <v>2.7079663602959672E-2</v>
      </c>
      <c r="W11" s="57">
        <f>'[1]Access-Mai'!S11</f>
        <v>73752</v>
      </c>
      <c r="X11" s="58">
        <f t="shared" ref="X11:X26" si="4">IF(R11&gt;0,W11/R11,0)</f>
        <v>2.7079663602959672E-2</v>
      </c>
    </row>
    <row r="12" spans="1:24" s="11" customFormat="1" ht="28.5" customHeight="1" x14ac:dyDescent="0.25">
      <c r="A12" s="52" t="str">
        <f>+'[1]Access-Mai'!A12</f>
        <v>12101</v>
      </c>
      <c r="B12" s="53" t="str">
        <f>+'[1]Access-Mai'!B12</f>
        <v>JUSTICA FEDERAL DE PRIMEIRO GRAU</v>
      </c>
      <c r="C12" s="52" t="str">
        <f>CONCATENATE('[1]Access-Mai'!C12,".",'[1]Access-Mai'!D12)</f>
        <v>02.061</v>
      </c>
      <c r="D12" s="52" t="str">
        <f>CONCATENATE('[1]Access-Mai'!E12,".",'[1]Access-Mai'!G12)</f>
        <v>0033.4257</v>
      </c>
      <c r="E12" s="53" t="str">
        <f>+'[1]Access-Mai'!F12</f>
        <v>PROGRAMA DE GESTAO E MANUTENCAO DO PODER JUDICIARIO</v>
      </c>
      <c r="F12" s="53" t="str">
        <f>+'[1]Access-Mai'!H12</f>
        <v>JULGAMENTO DE CAUSAS NA JUSTICA FEDERAL</v>
      </c>
      <c r="G12" s="52" t="str">
        <f>IF('[1]Access-Mai'!I12="1","F","S")</f>
        <v>F</v>
      </c>
      <c r="H12" s="52" t="str">
        <f>+'[1]Access-Mai'!J12</f>
        <v>1000</v>
      </c>
      <c r="I12" s="53" t="str">
        <f>+'[1]Access-Mai'!K12</f>
        <v>RECURSOS LIVRES DA UNIAO</v>
      </c>
      <c r="J12" s="52" t="str">
        <f>+'[1]Access-Mai'!L12</f>
        <v>3</v>
      </c>
      <c r="K12" s="57"/>
      <c r="L12" s="57"/>
      <c r="M12" s="57"/>
      <c r="N12" s="55">
        <f t="shared" si="0"/>
        <v>0</v>
      </c>
      <c r="O12" s="57">
        <f>'[1]Access-Mai'!P12</f>
        <v>3368749.46</v>
      </c>
      <c r="P12" s="57">
        <f>'[1]Access-Mai'!M12</f>
        <v>143002927.43000001</v>
      </c>
      <c r="Q12" s="57">
        <f>'[1]Access-Mai'!N12-'[1]Access-Mai'!O12</f>
        <v>-16974.77</v>
      </c>
      <c r="R12" s="57">
        <f t="shared" si="1"/>
        <v>139617203.19999999</v>
      </c>
      <c r="S12" s="57">
        <f>'[1]Access-Mai'!Q12</f>
        <v>121193465.04000001</v>
      </c>
      <c r="T12" s="58">
        <f t="shared" si="2"/>
        <v>0.86804105985701352</v>
      </c>
      <c r="U12" s="57">
        <f>'[1]Access-Mai'!R12</f>
        <v>37141651</v>
      </c>
      <c r="V12" s="58">
        <f t="shared" si="3"/>
        <v>0.26602488911624328</v>
      </c>
      <c r="W12" s="57">
        <f>'[1]Access-Mai'!S12</f>
        <v>33430745.399999999</v>
      </c>
      <c r="X12" s="58">
        <f t="shared" si="4"/>
        <v>0.23944574618151354</v>
      </c>
    </row>
    <row r="13" spans="1:24" s="11" customFormat="1" ht="28.5" customHeight="1" x14ac:dyDescent="0.25">
      <c r="A13" s="52" t="str">
        <f>+'[1]Access-Mai'!A13</f>
        <v>12101</v>
      </c>
      <c r="B13" s="53" t="str">
        <f>+'[1]Access-Mai'!B13</f>
        <v>JUSTICA FEDERAL DE PRIMEIRO GRAU</v>
      </c>
      <c r="C13" s="52" t="str">
        <f>CONCATENATE('[1]Access-Mai'!C13,".",'[1]Access-Mai'!D13)</f>
        <v>02.061</v>
      </c>
      <c r="D13" s="52" t="str">
        <f>CONCATENATE('[1]Access-Mai'!E13,".",'[1]Access-Mai'!G13)</f>
        <v>0033.4257</v>
      </c>
      <c r="E13" s="53" t="str">
        <f>+'[1]Access-Mai'!F13</f>
        <v>PROGRAMA DE GESTAO E MANUTENCAO DO PODER JUDICIARIO</v>
      </c>
      <c r="F13" s="53" t="str">
        <f>+'[1]Access-Mai'!H13</f>
        <v>JULGAMENTO DE CAUSAS NA JUSTICA FEDERAL</v>
      </c>
      <c r="G13" s="52" t="str">
        <f>IF('[1]Access-Mai'!I13="1","F","S")</f>
        <v>F</v>
      </c>
      <c r="H13" s="52" t="str">
        <f>+'[1]Access-Mai'!J13</f>
        <v>1027</v>
      </c>
      <c r="I13" s="53" t="str">
        <f>+'[1]Access-Mai'!K13</f>
        <v>SERV.AFETOS AS ATIVID.ESPECIFICAS DA JUSTICA</v>
      </c>
      <c r="J13" s="52" t="str">
        <f>+'[1]Access-Mai'!L13</f>
        <v>3</v>
      </c>
      <c r="K13" s="57"/>
      <c r="L13" s="57"/>
      <c r="M13" s="57"/>
      <c r="N13" s="55">
        <f t="shared" si="0"/>
        <v>0</v>
      </c>
      <c r="O13" s="57">
        <f>'[1]Access-Mai'!P13</f>
        <v>0</v>
      </c>
      <c r="P13" s="57">
        <f>'[1]Access-Mai'!M13</f>
        <v>18130203</v>
      </c>
      <c r="Q13" s="57">
        <f>'[1]Access-Mai'!N13-'[1]Access-Mai'!O13</f>
        <v>0</v>
      </c>
      <c r="R13" s="57">
        <f>N13-O13+P13+Q13</f>
        <v>18130203</v>
      </c>
      <c r="S13" s="57">
        <f>'[1]Access-Mai'!Q13</f>
        <v>16680125.460000001</v>
      </c>
      <c r="T13" s="58">
        <f t="shared" si="2"/>
        <v>0.92001868153379207</v>
      </c>
      <c r="U13" s="57">
        <f>'[1]Access-Mai'!R13</f>
        <v>4479348.76</v>
      </c>
      <c r="V13" s="58">
        <f t="shared" si="3"/>
        <v>0.24706556015947531</v>
      </c>
      <c r="W13" s="57">
        <f>'[1]Access-Mai'!S13</f>
        <v>4282880.78</v>
      </c>
      <c r="X13" s="58">
        <f t="shared" si="4"/>
        <v>0.23622905821848769</v>
      </c>
    </row>
    <row r="14" spans="1:24" s="11" customFormat="1" ht="28.5" customHeight="1" x14ac:dyDescent="0.25">
      <c r="A14" s="52" t="str">
        <f>+'[1]Access-Mai'!A14</f>
        <v>12101</v>
      </c>
      <c r="B14" s="53" t="str">
        <f>+'[1]Access-Mai'!B14</f>
        <v>JUSTICA FEDERAL DE PRIMEIRO GRAU</v>
      </c>
      <c r="C14" s="52" t="str">
        <f>CONCATENATE('[1]Access-Mai'!C14,".",'[1]Access-Mai'!D14)</f>
        <v>02.061</v>
      </c>
      <c r="D14" s="52" t="str">
        <f>CONCATENATE('[1]Access-Mai'!E14,".",'[1]Access-Mai'!G14)</f>
        <v>0033.4257</v>
      </c>
      <c r="E14" s="53" t="str">
        <f>+'[1]Access-Mai'!F14</f>
        <v>PROGRAMA DE GESTAO E MANUTENCAO DO PODER JUDICIARIO</v>
      </c>
      <c r="F14" s="53" t="str">
        <f>+'[1]Access-Mai'!H14</f>
        <v>JULGAMENTO DE CAUSAS NA JUSTICA FEDERAL</v>
      </c>
      <c r="G14" s="52" t="str">
        <f>IF('[1]Access-Mai'!I14="1","F","S")</f>
        <v>F</v>
      </c>
      <c r="H14" s="52" t="str">
        <f>+'[1]Access-Mai'!J14</f>
        <v>1138</v>
      </c>
      <c r="I14" s="53" t="str">
        <f>+'[1]Access-Mai'!K14</f>
        <v>MELHORIA DA PRESTACAO JURISDICIONAL</v>
      </c>
      <c r="J14" s="52" t="str">
        <f>+'[1]Access-Mai'!L14</f>
        <v>3</v>
      </c>
      <c r="K14" s="57"/>
      <c r="L14" s="57"/>
      <c r="M14" s="57"/>
      <c r="N14" s="55">
        <f t="shared" si="0"/>
        <v>0</v>
      </c>
      <c r="O14" s="57">
        <f>'[1]Access-Mai'!P14</f>
        <v>0</v>
      </c>
      <c r="P14" s="57">
        <f>'[1]Access-Mai'!M14</f>
        <v>17117027</v>
      </c>
      <c r="Q14" s="57">
        <f>'[1]Access-Mai'!N14-'[1]Access-Mai'!O14</f>
        <v>0</v>
      </c>
      <c r="R14" s="57">
        <f t="shared" si="1"/>
        <v>17117027</v>
      </c>
      <c r="S14" s="57">
        <f>'[1]Access-Mai'!Q14</f>
        <v>17117026.809999999</v>
      </c>
      <c r="T14" s="58">
        <f t="shared" si="2"/>
        <v>0.99999998889994146</v>
      </c>
      <c r="U14" s="57">
        <f>'[1]Access-Mai'!R14</f>
        <v>12187118.58</v>
      </c>
      <c r="V14" s="58">
        <f t="shared" si="3"/>
        <v>0.7119880444191623</v>
      </c>
      <c r="W14" s="57">
        <f>'[1]Access-Mai'!S14</f>
        <v>8736520.6300000008</v>
      </c>
      <c r="X14" s="58">
        <f t="shared" si="4"/>
        <v>0.51039941866072891</v>
      </c>
    </row>
    <row r="15" spans="1:24" s="11" customFormat="1" ht="28.5" customHeight="1" x14ac:dyDescent="0.25">
      <c r="A15" s="52" t="str">
        <f>+'[1]Access-Mai'!A15</f>
        <v>12101</v>
      </c>
      <c r="B15" s="53" t="str">
        <f>+'[1]Access-Mai'!B15</f>
        <v>JUSTICA FEDERAL DE PRIMEIRO GRAU</v>
      </c>
      <c r="C15" s="52" t="str">
        <f>CONCATENATE('[1]Access-Mai'!C15,".",'[1]Access-Mai'!D15)</f>
        <v>02.122</v>
      </c>
      <c r="D15" s="52" t="str">
        <f>CONCATENATE('[1]Access-Mai'!E15,".",'[1]Access-Mai'!G15)</f>
        <v>0033.20TP</v>
      </c>
      <c r="E15" s="53" t="str">
        <f>+'[1]Access-Mai'!F15</f>
        <v>PROGRAMA DE GESTAO E MANUTENCAO DO PODER JUDICIARIO</v>
      </c>
      <c r="F15" s="53" t="str">
        <f>+'[1]Access-Mai'!H15</f>
        <v>ATIVOS CIVIS DA UNIAO</v>
      </c>
      <c r="G15" s="52" t="str">
        <f>IF('[1]Access-Mai'!I15="1","F","S")</f>
        <v>F</v>
      </c>
      <c r="H15" s="52" t="str">
        <f>+'[1]Access-Mai'!J15</f>
        <v>1000</v>
      </c>
      <c r="I15" s="53" t="str">
        <f>+'[1]Access-Mai'!K15</f>
        <v>RECURSOS LIVRES DA UNIAO</v>
      </c>
      <c r="J15" s="52" t="str">
        <f>+'[1]Access-Mai'!L15</f>
        <v>1</v>
      </c>
      <c r="K15" s="55"/>
      <c r="L15" s="55"/>
      <c r="M15" s="55"/>
      <c r="N15" s="55">
        <f t="shared" si="0"/>
        <v>0</v>
      </c>
      <c r="O15" s="55">
        <f>'[1]Access-Mai'!P15</f>
        <v>0</v>
      </c>
      <c r="P15" s="57">
        <f>'[1]Access-Mai'!M15</f>
        <v>689743576.99000001</v>
      </c>
      <c r="Q15" s="57">
        <f>'[1]Access-Mai'!N15-'[1]Access-Mai'!O15</f>
        <v>0</v>
      </c>
      <c r="R15" s="57">
        <f t="shared" si="1"/>
        <v>689743576.99000001</v>
      </c>
      <c r="S15" s="57">
        <f>'[1]Access-Mai'!Q15</f>
        <v>689743576.99000001</v>
      </c>
      <c r="T15" s="58">
        <f t="shared" si="2"/>
        <v>1</v>
      </c>
      <c r="U15" s="57">
        <f>'[1]Access-Mai'!R15</f>
        <v>689472350.00999999</v>
      </c>
      <c r="V15" s="58">
        <f t="shared" si="3"/>
        <v>0.99960677128566588</v>
      </c>
      <c r="W15" s="57">
        <f>'[1]Access-Mai'!S15</f>
        <v>682222032.58000004</v>
      </c>
      <c r="X15" s="58">
        <f t="shared" si="4"/>
        <v>0.98909515846044771</v>
      </c>
    </row>
    <row r="16" spans="1:24" s="11" customFormat="1" ht="28.5" customHeight="1" x14ac:dyDescent="0.25">
      <c r="A16" s="52" t="str">
        <f>+'[1]Access-Mai'!A16</f>
        <v>12101</v>
      </c>
      <c r="B16" s="53" t="str">
        <f>+'[1]Access-Mai'!B16</f>
        <v>JUSTICA FEDERAL DE PRIMEIRO GRAU</v>
      </c>
      <c r="C16" s="52" t="str">
        <f>CONCATENATE('[1]Access-Mai'!C16,".",'[1]Access-Mai'!D16)</f>
        <v>02.122</v>
      </c>
      <c r="D16" s="52" t="str">
        <f>CONCATENATE('[1]Access-Mai'!E16,".",'[1]Access-Mai'!G16)</f>
        <v>0033.216H</v>
      </c>
      <c r="E16" s="53" t="str">
        <f>+'[1]Access-Mai'!F16</f>
        <v>PROGRAMA DE GESTAO E MANUTENCAO DO PODER JUDICIARIO</v>
      </c>
      <c r="F16" s="53" t="str">
        <f>+'[1]Access-Mai'!H16</f>
        <v>AJUDA DE CUSTO PARA MORADIA OU AUXILIO-MORADIA A AGENTES PUB</v>
      </c>
      <c r="G16" s="52" t="str">
        <f>IF('[1]Access-Mai'!I16="1","F","S")</f>
        <v>F</v>
      </c>
      <c r="H16" s="52" t="str">
        <f>+'[1]Access-Mai'!J16</f>
        <v>1000</v>
      </c>
      <c r="I16" s="53" t="str">
        <f>+'[1]Access-Mai'!K16</f>
        <v>RECURSOS LIVRES DA UNIAO</v>
      </c>
      <c r="J16" s="52" t="str">
        <f>+'[1]Access-Mai'!L16</f>
        <v>3</v>
      </c>
      <c r="K16" s="57"/>
      <c r="L16" s="57"/>
      <c r="M16" s="57"/>
      <c r="N16" s="55">
        <f t="shared" si="0"/>
        <v>0</v>
      </c>
      <c r="O16" s="57">
        <f>'[1]Access-Mai'!P16</f>
        <v>0</v>
      </c>
      <c r="P16" s="57">
        <f>'[1]Access-Mai'!M16</f>
        <v>212600</v>
      </c>
      <c r="Q16" s="57">
        <f>'[1]Access-Mai'!N16-'[1]Access-Mai'!O16</f>
        <v>0</v>
      </c>
      <c r="R16" s="57">
        <f t="shared" si="1"/>
        <v>212600</v>
      </c>
      <c r="S16" s="57">
        <f>'[1]Access-Mai'!Q16</f>
        <v>153600</v>
      </c>
      <c r="T16" s="58">
        <f t="shared" si="2"/>
        <v>0.72248353715898406</v>
      </c>
      <c r="U16" s="57">
        <f>'[1]Access-Mai'!R16</f>
        <v>51266.33</v>
      </c>
      <c r="V16" s="58">
        <f t="shared" si="3"/>
        <v>0.24113984007525871</v>
      </c>
      <c r="W16" s="57">
        <f>'[1]Access-Mai'!S16</f>
        <v>51266.33</v>
      </c>
      <c r="X16" s="58">
        <f t="shared" si="4"/>
        <v>0.24113984007525871</v>
      </c>
    </row>
    <row r="17" spans="1:24" s="11" customFormat="1" ht="28.5" customHeight="1" x14ac:dyDescent="0.25">
      <c r="A17" s="52" t="str">
        <f>+'[1]Access-Mai'!A17</f>
        <v>12101</v>
      </c>
      <c r="B17" s="53" t="str">
        <f>+'[1]Access-Mai'!B17</f>
        <v>JUSTICA FEDERAL DE PRIMEIRO GRAU</v>
      </c>
      <c r="C17" s="52" t="str">
        <f>CONCATENATE('[1]Access-Mai'!C17,".",'[1]Access-Mai'!D17)</f>
        <v>02.122</v>
      </c>
      <c r="D17" s="52" t="str">
        <f>CONCATENATE('[1]Access-Mai'!E17,".",'[1]Access-Mai'!G17)</f>
        <v>0033.219Z</v>
      </c>
      <c r="E17" s="53" t="str">
        <f>+'[1]Access-Mai'!F17</f>
        <v>PROGRAMA DE GESTAO E MANUTENCAO DO PODER JUDICIARIO</v>
      </c>
      <c r="F17" s="53" t="str">
        <f>+'[1]Access-Mai'!H17</f>
        <v>CONSERVACAO E RECUPERACAO DO PATRIMONIO DA UNIAO</v>
      </c>
      <c r="G17" s="52" t="str">
        <f>IF('[1]Access-Mai'!I17="1","F","S")</f>
        <v>F</v>
      </c>
      <c r="H17" s="52" t="str">
        <f>+'[1]Access-Mai'!J17</f>
        <v>1000</v>
      </c>
      <c r="I17" s="53" t="str">
        <f>+'[1]Access-Mai'!K17</f>
        <v>RECURSOS LIVRES DA UNIAO</v>
      </c>
      <c r="J17" s="52" t="str">
        <f>+'[1]Access-Mai'!L17</f>
        <v>4</v>
      </c>
      <c r="K17" s="57"/>
      <c r="L17" s="57"/>
      <c r="M17" s="57"/>
      <c r="N17" s="55">
        <f t="shared" si="0"/>
        <v>0</v>
      </c>
      <c r="O17" s="57">
        <f>'[1]Access-Mai'!P17</f>
        <v>854185.81</v>
      </c>
      <c r="P17" s="57">
        <f>'[1]Access-Mai'!M17</f>
        <v>9395300</v>
      </c>
      <c r="Q17" s="57">
        <f>'[1]Access-Mai'!N17-'[1]Access-Mai'!O17</f>
        <v>0</v>
      </c>
      <c r="R17" s="57">
        <f t="shared" si="1"/>
        <v>8541114.1899999995</v>
      </c>
      <c r="S17" s="57">
        <f>'[1]Access-Mai'!Q17</f>
        <v>2005852.53</v>
      </c>
      <c r="T17" s="58">
        <f t="shared" si="2"/>
        <v>0.23484670563806151</v>
      </c>
      <c r="U17" s="57">
        <f>'[1]Access-Mai'!R17</f>
        <v>180823.48</v>
      </c>
      <c r="V17" s="58">
        <f t="shared" si="3"/>
        <v>2.1170947487355863E-2</v>
      </c>
      <c r="W17" s="57">
        <f>'[1]Access-Mai'!S17</f>
        <v>0</v>
      </c>
      <c r="X17" s="58">
        <f t="shared" si="4"/>
        <v>0</v>
      </c>
    </row>
    <row r="18" spans="1:24" s="11" customFormat="1" ht="28.5" customHeight="1" x14ac:dyDescent="0.25">
      <c r="A18" s="52" t="str">
        <f>+'[1]Access-Mai'!A18</f>
        <v>12101</v>
      </c>
      <c r="B18" s="53" t="str">
        <f>+'[1]Access-Mai'!B18</f>
        <v>JUSTICA FEDERAL DE PRIMEIRO GRAU</v>
      </c>
      <c r="C18" s="52" t="str">
        <f>CONCATENATE('[1]Access-Mai'!C18,".",'[1]Access-Mai'!D18)</f>
        <v>02.331</v>
      </c>
      <c r="D18" s="52" t="str">
        <f>CONCATENATE('[1]Access-Mai'!E18,".",'[1]Access-Mai'!G18)</f>
        <v>0033.2004</v>
      </c>
      <c r="E18" s="53" t="str">
        <f>+'[1]Access-Mai'!F18</f>
        <v>PROGRAMA DE GESTAO E MANUTENCAO DO PODER JUDICIARIO</v>
      </c>
      <c r="F18" s="53" t="str">
        <f>+'[1]Access-Mai'!H18</f>
        <v>ASSISTENCIA MEDICA E ODONTOLOGICA AOS SERVIDORES CIVIS, EMPR</v>
      </c>
      <c r="G18" s="52" t="str">
        <f>IF('[1]Access-Mai'!I18="1","F","S")</f>
        <v>F</v>
      </c>
      <c r="H18" s="52" t="str">
        <f>+'[1]Access-Mai'!J18</f>
        <v>1000</v>
      </c>
      <c r="I18" s="53" t="str">
        <f>+'[1]Access-Mai'!K18</f>
        <v>RECURSOS LIVRES DA UNIAO</v>
      </c>
      <c r="J18" s="52" t="str">
        <f>+'[1]Access-Mai'!L18</f>
        <v>3</v>
      </c>
      <c r="K18" s="57"/>
      <c r="L18" s="57"/>
      <c r="M18" s="57"/>
      <c r="N18" s="55">
        <f t="shared" si="0"/>
        <v>0</v>
      </c>
      <c r="O18" s="57">
        <f>'[1]Access-Mai'!P18</f>
        <v>0</v>
      </c>
      <c r="P18" s="57">
        <f>'[1]Access-Mai'!M18</f>
        <v>80606365.489999995</v>
      </c>
      <c r="Q18" s="57">
        <f>'[1]Access-Mai'!N18-'[1]Access-Mai'!O18</f>
        <v>0</v>
      </c>
      <c r="R18" s="57">
        <f t="shared" si="1"/>
        <v>80606365.489999995</v>
      </c>
      <c r="S18" s="57">
        <f>'[1]Access-Mai'!Q18</f>
        <v>80606365.489999995</v>
      </c>
      <c r="T18" s="58">
        <f t="shared" si="2"/>
        <v>1</v>
      </c>
      <c r="U18" s="57">
        <f>'[1]Access-Mai'!R18</f>
        <v>34583486.789999999</v>
      </c>
      <c r="V18" s="58">
        <f t="shared" si="3"/>
        <v>0.42904163436435322</v>
      </c>
      <c r="W18" s="57">
        <f>'[1]Access-Mai'!S18</f>
        <v>26624733.219999999</v>
      </c>
      <c r="X18" s="58">
        <f t="shared" si="4"/>
        <v>0.33030559135311782</v>
      </c>
    </row>
    <row r="19" spans="1:24" s="11" customFormat="1" ht="28.5" customHeight="1" x14ac:dyDescent="0.25">
      <c r="A19" s="52" t="str">
        <f>+'[1]Access-Mai'!A19</f>
        <v>12101</v>
      </c>
      <c r="B19" s="53" t="str">
        <f>+'[1]Access-Mai'!B19</f>
        <v>JUSTICA FEDERAL DE PRIMEIRO GRAU</v>
      </c>
      <c r="C19" s="52" t="str">
        <f>CONCATENATE('[1]Access-Mai'!C19,".",'[1]Access-Mai'!D19)</f>
        <v>02.331</v>
      </c>
      <c r="D19" s="52" t="str">
        <f>CONCATENATE('[1]Access-Mai'!E19,".",'[1]Access-Mai'!G19)</f>
        <v>0033.212B</v>
      </c>
      <c r="E19" s="53" t="str">
        <f>+'[1]Access-Mai'!F19</f>
        <v>PROGRAMA DE GESTAO E MANUTENCAO DO PODER JUDICIARIO</v>
      </c>
      <c r="F19" s="53" t="str">
        <f>+'[1]Access-Mai'!H19</f>
        <v>BENEFICIOS OBRIGATORIOS AOS SERVIDORES CIVIS, EMPREGADOS, MI</v>
      </c>
      <c r="G19" s="52" t="str">
        <f>IF('[1]Access-Mai'!I19="1","F","S")</f>
        <v>F</v>
      </c>
      <c r="H19" s="52" t="str">
        <f>+'[1]Access-Mai'!J19</f>
        <v>1000</v>
      </c>
      <c r="I19" s="53" t="str">
        <f>+'[1]Access-Mai'!K19</f>
        <v>RECURSOS LIVRES DA UNIAO</v>
      </c>
      <c r="J19" s="52" t="str">
        <f>+'[1]Access-Mai'!L19</f>
        <v>3</v>
      </c>
      <c r="K19" s="57"/>
      <c r="L19" s="57"/>
      <c r="M19" s="57"/>
      <c r="N19" s="55">
        <f t="shared" si="0"/>
        <v>0</v>
      </c>
      <c r="O19" s="57">
        <f>'[1]Access-Mai'!P19</f>
        <v>0</v>
      </c>
      <c r="P19" s="57">
        <f>'[1]Access-Mai'!M19</f>
        <v>47715945.25</v>
      </c>
      <c r="Q19" s="57">
        <f>'[1]Access-Mai'!N19-'[1]Access-Mai'!O19</f>
        <v>0</v>
      </c>
      <c r="R19" s="57">
        <f t="shared" si="1"/>
        <v>47715945.25</v>
      </c>
      <c r="S19" s="57">
        <f>'[1]Access-Mai'!Q19</f>
        <v>47715945.25</v>
      </c>
      <c r="T19" s="58">
        <f t="shared" si="2"/>
        <v>1</v>
      </c>
      <c r="U19" s="57">
        <f>'[1]Access-Mai'!R19</f>
        <v>47693228.57</v>
      </c>
      <c r="V19" s="58">
        <f t="shared" si="3"/>
        <v>0.99952391847461097</v>
      </c>
      <c r="W19" s="57">
        <f>'[1]Access-Mai'!S19</f>
        <v>47693228.57</v>
      </c>
      <c r="X19" s="58">
        <f t="shared" si="4"/>
        <v>0.99952391847461097</v>
      </c>
    </row>
    <row r="20" spans="1:24" s="11" customFormat="1" ht="28.5" customHeight="1" x14ac:dyDescent="0.25">
      <c r="A20" s="52" t="str">
        <f>+'[1]Access-Mai'!A20</f>
        <v>12101</v>
      </c>
      <c r="B20" s="53" t="str">
        <f>+'[1]Access-Mai'!B20</f>
        <v>JUSTICA FEDERAL DE PRIMEIRO GRAU</v>
      </c>
      <c r="C20" s="52" t="str">
        <f>CONCATENATE('[1]Access-Mai'!C20,".",'[1]Access-Mai'!D20)</f>
        <v>02.846</v>
      </c>
      <c r="D20" s="52" t="str">
        <f>CONCATENATE('[1]Access-Mai'!E20,".",'[1]Access-Mai'!G20)</f>
        <v>0033.09HB</v>
      </c>
      <c r="E20" s="53" t="str">
        <f>+'[1]Access-Mai'!F20</f>
        <v>PROGRAMA DE GESTAO E MANUTENCAO DO PODER JUDICIARIO</v>
      </c>
      <c r="F20" s="53" t="str">
        <f>+'[1]Access-Mai'!H20</f>
        <v>CONTRIBUICAO DA UNIAO, DE SUAS AUTARQUIAS E FUNDACOES PARA O</v>
      </c>
      <c r="G20" s="52" t="str">
        <f>IF('[1]Access-Mai'!I20="1","F","S")</f>
        <v>F</v>
      </c>
      <c r="H20" s="52" t="str">
        <f>+'[1]Access-Mai'!J20</f>
        <v>1000</v>
      </c>
      <c r="I20" s="53" t="str">
        <f>+'[1]Access-Mai'!K20</f>
        <v>RECURSOS LIVRES DA UNIAO</v>
      </c>
      <c r="J20" s="52" t="str">
        <f>+'[1]Access-Mai'!L20</f>
        <v>1</v>
      </c>
      <c r="K20" s="57"/>
      <c r="L20" s="57"/>
      <c r="M20" s="57"/>
      <c r="N20" s="55">
        <f t="shared" si="0"/>
        <v>0</v>
      </c>
      <c r="O20" s="57">
        <f>'[1]Access-Mai'!P20</f>
        <v>0</v>
      </c>
      <c r="P20" s="57">
        <f>'[1]Access-Mai'!M20</f>
        <v>103313370.59</v>
      </c>
      <c r="Q20" s="57">
        <f>'[1]Access-Mai'!N20-'[1]Access-Mai'!O20</f>
        <v>0</v>
      </c>
      <c r="R20" s="57">
        <f t="shared" si="1"/>
        <v>103313370.59</v>
      </c>
      <c r="S20" s="57">
        <f>'[1]Access-Mai'!Q20</f>
        <v>103313370.59</v>
      </c>
      <c r="T20" s="58">
        <f t="shared" si="2"/>
        <v>1</v>
      </c>
      <c r="U20" s="57">
        <f>'[1]Access-Mai'!R20</f>
        <v>103313370.59</v>
      </c>
      <c r="V20" s="58">
        <f t="shared" si="3"/>
        <v>1</v>
      </c>
      <c r="W20" s="57">
        <f>'[1]Access-Mai'!S20</f>
        <v>103313370.59</v>
      </c>
      <c r="X20" s="58">
        <f t="shared" si="4"/>
        <v>1</v>
      </c>
    </row>
    <row r="21" spans="1:24" s="11" customFormat="1" ht="28.5" customHeight="1" x14ac:dyDescent="0.25">
      <c r="A21" s="52" t="str">
        <f>+'[1]Access-Mai'!A21</f>
        <v>12101</v>
      </c>
      <c r="B21" s="53" t="str">
        <f>+'[1]Access-Mai'!B21</f>
        <v>JUSTICA FEDERAL DE PRIMEIRO GRAU</v>
      </c>
      <c r="C21" s="52" t="str">
        <f>CONCATENATE('[1]Access-Mai'!C21,".",'[1]Access-Mai'!D21)</f>
        <v>09.272</v>
      </c>
      <c r="D21" s="52" t="str">
        <f>CONCATENATE('[1]Access-Mai'!E21,".",'[1]Access-Mai'!G21)</f>
        <v>0033.0181</v>
      </c>
      <c r="E21" s="53" t="str">
        <f>+'[1]Access-Mai'!F21</f>
        <v>PROGRAMA DE GESTAO E MANUTENCAO DO PODER JUDICIARIO</v>
      </c>
      <c r="F21" s="53" t="str">
        <f>+'[1]Access-Mai'!H21</f>
        <v>APOSENTADORIAS E PENSOES CIVIS DA UNIAO</v>
      </c>
      <c r="G21" s="52" t="str">
        <f>IF('[1]Access-Mai'!I21="1","F","S")</f>
        <v>S</v>
      </c>
      <c r="H21" s="52" t="str">
        <f>+'[1]Access-Mai'!J21</f>
        <v>1056</v>
      </c>
      <c r="I21" s="53" t="str">
        <f>+'[1]Access-Mai'!K21</f>
        <v>BENEFICIOS DO RPPS DA UNIAO</v>
      </c>
      <c r="J21" s="52" t="str">
        <f>+'[1]Access-Mai'!L21</f>
        <v>1</v>
      </c>
      <c r="K21" s="57"/>
      <c r="L21" s="57"/>
      <c r="M21" s="57"/>
      <c r="N21" s="55">
        <f t="shared" si="0"/>
        <v>0</v>
      </c>
      <c r="O21" s="57">
        <f>'[1]Access-Mai'!P21</f>
        <v>0</v>
      </c>
      <c r="P21" s="57">
        <f>'[1]Access-Mai'!M21</f>
        <v>157652279.72999999</v>
      </c>
      <c r="Q21" s="57">
        <f>'[1]Access-Mai'!N21-'[1]Access-Mai'!O21</f>
        <v>0</v>
      </c>
      <c r="R21" s="57">
        <f t="shared" si="1"/>
        <v>157652279.72999999</v>
      </c>
      <c r="S21" s="57">
        <f>'[1]Access-Mai'!Q21</f>
        <v>157652279.72999999</v>
      </c>
      <c r="T21" s="58">
        <f t="shared" si="2"/>
        <v>1</v>
      </c>
      <c r="U21" s="57">
        <f>'[1]Access-Mai'!R21</f>
        <v>157633120.37</v>
      </c>
      <c r="V21" s="58">
        <f t="shared" si="3"/>
        <v>0.99987847077103609</v>
      </c>
      <c r="W21" s="57">
        <f>'[1]Access-Mai'!S21</f>
        <v>153870373.47999999</v>
      </c>
      <c r="X21" s="58">
        <f t="shared" si="4"/>
        <v>0.97601109063264413</v>
      </c>
    </row>
    <row r="22" spans="1:24" s="11" customFormat="1" ht="28.5" customHeight="1" x14ac:dyDescent="0.25">
      <c r="A22" s="52" t="str">
        <f>+'[1]Access-Mai'!A22</f>
        <v>12101</v>
      </c>
      <c r="B22" s="53" t="str">
        <f>+'[1]Access-Mai'!B22</f>
        <v>JUSTICA FEDERAL DE PRIMEIRO GRAU</v>
      </c>
      <c r="C22" s="52" t="str">
        <f>CONCATENATE('[1]Access-Mai'!C22,".",'[1]Access-Mai'!D22)</f>
        <v>28.846</v>
      </c>
      <c r="D22" s="52" t="str">
        <f>CONCATENATE('[1]Access-Mai'!E22,".",'[1]Access-Mai'!G22)</f>
        <v>0909.00S6</v>
      </c>
      <c r="E22" s="53" t="str">
        <f>+'[1]Access-Mai'!F22</f>
        <v>OPERACOES ESPECIAIS: OUTROS ENCARGOS ESPECIAIS</v>
      </c>
      <c r="F22" s="53" t="str">
        <f>+'[1]Access-Mai'!H22</f>
        <v>BENEFICIO ESPECIAL - LEI N. 12.618, DE 2012</v>
      </c>
      <c r="G22" s="52" t="str">
        <f>IF('[1]Access-Mai'!I22="1","F","S")</f>
        <v>F</v>
      </c>
      <c r="H22" s="52" t="str">
        <f>+'[1]Access-Mai'!J22</f>
        <v>1000</v>
      </c>
      <c r="I22" s="53" t="str">
        <f>+'[1]Access-Mai'!K22</f>
        <v>RECURSOS LIVRES DA UNIAO</v>
      </c>
      <c r="J22" s="52" t="str">
        <f>+'[1]Access-Mai'!L22</f>
        <v>1</v>
      </c>
      <c r="K22" s="57"/>
      <c r="L22" s="57"/>
      <c r="M22" s="57"/>
      <c r="N22" s="55">
        <f t="shared" si="0"/>
        <v>0</v>
      </c>
      <c r="O22" s="57">
        <f>'[1]Access-Mai'!P22</f>
        <v>0</v>
      </c>
      <c r="P22" s="57">
        <f>'[1]Access-Mai'!M22</f>
        <v>1122372.1499999999</v>
      </c>
      <c r="Q22" s="57">
        <f>'[1]Access-Mai'!N22-'[1]Access-Mai'!O22</f>
        <v>0</v>
      </c>
      <c r="R22" s="57">
        <f t="shared" si="1"/>
        <v>1122372.1499999999</v>
      </c>
      <c r="S22" s="57">
        <f>'[1]Access-Mai'!Q22</f>
        <v>1122372.1499999999</v>
      </c>
      <c r="T22" s="58">
        <f t="shared" si="2"/>
        <v>1</v>
      </c>
      <c r="U22" s="57">
        <f>'[1]Access-Mai'!R22</f>
        <v>1122372.1499999999</v>
      </c>
      <c r="V22" s="58">
        <f t="shared" si="3"/>
        <v>1</v>
      </c>
      <c r="W22" s="57">
        <f>'[1]Access-Mai'!S22</f>
        <v>1122372.1499999999</v>
      </c>
      <c r="X22" s="58">
        <f t="shared" si="4"/>
        <v>1</v>
      </c>
    </row>
    <row r="23" spans="1:24" s="11" customFormat="1" ht="28.5" customHeight="1" x14ac:dyDescent="0.25">
      <c r="A23" s="52" t="str">
        <f>+'[1]Access-Mai'!A23</f>
        <v>33201</v>
      </c>
      <c r="B23" s="53" t="str">
        <f>+'[1]Access-Mai'!B23</f>
        <v>INSTITUTO NACIONAL DO SEGURO SOCIAL</v>
      </c>
      <c r="C23" s="52" t="str">
        <f>CONCATENATE('[1]Access-Mai'!C23,".",'[1]Access-Mai'!D23)</f>
        <v>28.846</v>
      </c>
      <c r="D23" s="52" t="str">
        <f>CONCATENATE('[1]Access-Mai'!E23,".",'[1]Access-Mai'!G23)</f>
        <v>0901.00SA</v>
      </c>
      <c r="E23" s="53" t="str">
        <f>+'[1]Access-Mai'!F23</f>
        <v>OPERACOES ESPECIAIS: CUMPRIMENTO DE SENTENCAS JUDICIAIS</v>
      </c>
      <c r="F23" s="53" t="str">
        <f>+'[1]Access-Mai'!H23</f>
        <v>PAGAMENTO DE HONORARIOS PERICIAIS NAS ACOES EM QUE O INSS FI</v>
      </c>
      <c r="G23" s="52" t="str">
        <f>IF('[1]Access-Mai'!I23="1","F","S")</f>
        <v>S</v>
      </c>
      <c r="H23" s="52" t="str">
        <f>+'[1]Access-Mai'!J23</f>
        <v>1049</v>
      </c>
      <c r="I23" s="53" t="str">
        <f>+'[1]Access-Mai'!K23</f>
        <v>REC.PROP.UO PARA APLIC. EM SEGURIDADE SOCIAL</v>
      </c>
      <c r="J23" s="52" t="str">
        <f>+'[1]Access-Mai'!L23</f>
        <v>3</v>
      </c>
      <c r="K23" s="57"/>
      <c r="L23" s="57"/>
      <c r="M23" s="57"/>
      <c r="N23" s="55">
        <f t="shared" si="0"/>
        <v>0</v>
      </c>
      <c r="O23" s="57">
        <f>'[1]Access-Mai'!P23</f>
        <v>0</v>
      </c>
      <c r="P23" s="57">
        <f>'[1]Access-Mai'!M23</f>
        <v>22985388</v>
      </c>
      <c r="Q23" s="57">
        <f>'[1]Access-Mai'!N23-'[1]Access-Mai'!O23</f>
        <v>0</v>
      </c>
      <c r="R23" s="57">
        <f t="shared" si="1"/>
        <v>22985388</v>
      </c>
      <c r="S23" s="57">
        <f>'[1]Access-Mai'!Q23</f>
        <v>22825250.629999999</v>
      </c>
      <c r="T23" s="58">
        <f t="shared" si="2"/>
        <v>0.99303307953731301</v>
      </c>
      <c r="U23" s="57">
        <f>'[1]Access-Mai'!R23</f>
        <v>22809676.079999998</v>
      </c>
      <c r="V23" s="58">
        <f t="shared" si="3"/>
        <v>0.99235549471690443</v>
      </c>
      <c r="W23" s="57">
        <f>'[1]Access-Mai'!S23</f>
        <v>20684167.93</v>
      </c>
      <c r="X23" s="58">
        <f t="shared" si="4"/>
        <v>0.89988334893454924</v>
      </c>
    </row>
    <row r="24" spans="1:24" s="11" customFormat="1" ht="28.5" customHeight="1" x14ac:dyDescent="0.25">
      <c r="A24" s="52" t="str">
        <f>+'[1]Access-Mai'!A24</f>
        <v>34101</v>
      </c>
      <c r="B24" s="53" t="str">
        <f>+'[1]Access-Mai'!B24</f>
        <v>MINISTERIO PUBLICO FEDERAL</v>
      </c>
      <c r="C24" s="52" t="str">
        <f>CONCATENATE('[1]Access-Mai'!C24,".",'[1]Access-Mai'!D24)</f>
        <v>03.062</v>
      </c>
      <c r="D24" s="52" t="str">
        <f>CONCATENATE('[1]Access-Mai'!E24,".",'[1]Access-Mai'!G24)</f>
        <v>0031.4264</v>
      </c>
      <c r="E24" s="53" t="str">
        <f>+'[1]Access-Mai'!F24</f>
        <v>PROGRAMA DE GESTAO E MANUTENCAO DO MINISTERIO PUBLICO</v>
      </c>
      <c r="F24" s="53" t="str">
        <f>+'[1]Access-Mai'!H24</f>
        <v>DEFESA DO INTERESSE PUBLICO NO PROCESSO JUDICIARIO - MINISTE</v>
      </c>
      <c r="G24" s="52" t="str">
        <f>IF('[1]Access-Mai'!I24="1","F","S")</f>
        <v>F</v>
      </c>
      <c r="H24" s="52" t="str">
        <f>+'[1]Access-Mai'!J24</f>
        <v>1000</v>
      </c>
      <c r="I24" s="53" t="str">
        <f>+'[1]Access-Mai'!K24</f>
        <v>RECURSOS LIVRES DA UNIAO</v>
      </c>
      <c r="J24" s="52" t="str">
        <f>+'[1]Access-Mai'!L24</f>
        <v>3</v>
      </c>
      <c r="K24" s="57"/>
      <c r="L24" s="57"/>
      <c r="M24" s="57"/>
      <c r="N24" s="55">
        <f t="shared" si="0"/>
        <v>0</v>
      </c>
      <c r="O24" s="57">
        <f>'[1]Access-Mai'!P24</f>
        <v>0</v>
      </c>
      <c r="P24" s="57">
        <f>'[1]Access-Mai'!M24</f>
        <v>0</v>
      </c>
      <c r="Q24" s="57">
        <f>'[1]Access-Mai'!N24-'[1]Access-Mai'!O24</f>
        <v>49723.12</v>
      </c>
      <c r="R24" s="57">
        <f t="shared" si="1"/>
        <v>49723.12</v>
      </c>
      <c r="S24" s="57">
        <f>'[1]Access-Mai'!Q24</f>
        <v>23263.11</v>
      </c>
      <c r="T24" s="58">
        <f t="shared" si="2"/>
        <v>0.46785298267687142</v>
      </c>
      <c r="U24" s="57">
        <f>'[1]Access-Mai'!R24</f>
        <v>2781.96</v>
      </c>
      <c r="V24" s="58">
        <f t="shared" si="3"/>
        <v>5.5949023311489703E-2</v>
      </c>
      <c r="W24" s="57">
        <f>'[1]Access-Mai'!S24</f>
        <v>2781.96</v>
      </c>
      <c r="X24" s="58">
        <f t="shared" si="4"/>
        <v>5.5949023311489703E-2</v>
      </c>
    </row>
    <row r="25" spans="1:24" s="11" customFormat="1" ht="28.5" customHeight="1" thickBot="1" x14ac:dyDescent="0.3">
      <c r="A25" s="52" t="str">
        <f>+'[1]Access-Mai'!A25</f>
        <v>63101</v>
      </c>
      <c r="B25" s="53" t="str">
        <f>+'[1]Access-Mai'!B25</f>
        <v>ADVOCACIA-GERAL DA UNIAO - AGU</v>
      </c>
      <c r="C25" s="52" t="str">
        <f>CONCATENATE('[1]Access-Mai'!C25,".",'[1]Access-Mai'!D25)</f>
        <v>03.092</v>
      </c>
      <c r="D25" s="52" t="str">
        <f>CONCATENATE('[1]Access-Mai'!E25,".",'[1]Access-Mai'!G25)</f>
        <v>4105.2674</v>
      </c>
      <c r="E25" s="53" t="str">
        <f>+'[1]Access-Mai'!F25</f>
        <v>DEFESA DA DEMOCRACIA E SEGURANCA JURIDICA PARA INOVACAOEM PO</v>
      </c>
      <c r="F25" s="53" t="str">
        <f>+'[1]Access-Mai'!H25</f>
        <v>REPRESENTACAO JUDICIAL E EXTRAJUDICIAL DA UNIAO E SUAS AUTAR</v>
      </c>
      <c r="G25" s="52" t="str">
        <f>IF('[1]Access-Mai'!I25="1","F","S")</f>
        <v>F</v>
      </c>
      <c r="H25" s="52" t="str">
        <f>+'[1]Access-Mai'!J25</f>
        <v>1000</v>
      </c>
      <c r="I25" s="53" t="str">
        <f>+'[1]Access-Mai'!K25</f>
        <v>RECURSOS LIVRES DA UNIAO</v>
      </c>
      <c r="J25" s="52" t="str">
        <f>+'[1]Access-Mai'!L25</f>
        <v>3</v>
      </c>
      <c r="K25" s="57"/>
      <c r="L25" s="57"/>
      <c r="M25" s="57"/>
      <c r="N25" s="55">
        <f t="shared" si="0"/>
        <v>0</v>
      </c>
      <c r="O25" s="57">
        <f>'[1]Access-Mai'!P25</f>
        <v>0</v>
      </c>
      <c r="P25" s="57">
        <f>'[1]Access-Mai'!M25</f>
        <v>0</v>
      </c>
      <c r="Q25" s="57">
        <f>'[1]Access-Mai'!N25-'[1]Access-Mai'!O25</f>
        <v>11303.98</v>
      </c>
      <c r="R25" s="57">
        <f t="shared" si="1"/>
        <v>11303.98</v>
      </c>
      <c r="S25" s="57">
        <f>'[1]Access-Mai'!Q25</f>
        <v>7599.3</v>
      </c>
      <c r="T25" s="58">
        <f t="shared" si="2"/>
        <v>0.67226764378564019</v>
      </c>
      <c r="U25" s="57">
        <f>'[1]Access-Mai'!R25</f>
        <v>7599.3</v>
      </c>
      <c r="V25" s="58">
        <f t="shared" si="3"/>
        <v>0.67226764378564019</v>
      </c>
      <c r="W25" s="57">
        <f>'[1]Access-Mai'!S25</f>
        <v>7599.3</v>
      </c>
      <c r="X25" s="58">
        <f t="shared" si="4"/>
        <v>0.67226764378564019</v>
      </c>
    </row>
    <row r="26" spans="1:24" s="11" customFormat="1" ht="28.5" customHeight="1" thickBot="1" x14ac:dyDescent="0.3">
      <c r="A26" s="19" t="s">
        <v>48</v>
      </c>
      <c r="B26" s="59"/>
      <c r="C26" s="59"/>
      <c r="D26" s="59"/>
      <c r="E26" s="59"/>
      <c r="F26" s="59"/>
      <c r="G26" s="59"/>
      <c r="H26" s="59"/>
      <c r="I26" s="59"/>
      <c r="J26" s="20"/>
      <c r="K26" s="60">
        <v>0</v>
      </c>
      <c r="L26" s="60">
        <v>0</v>
      </c>
      <c r="M26" s="60">
        <v>0</v>
      </c>
      <c r="N26" s="60">
        <v>0</v>
      </c>
      <c r="O26" s="61">
        <f>SUM(O10:O25)</f>
        <v>5345394.4700000007</v>
      </c>
      <c r="P26" s="61">
        <f>SUM(P10:P25)</f>
        <v>1300420554.6300001</v>
      </c>
      <c r="Q26" s="61">
        <f>SUM(Q10:Q25)</f>
        <v>44052.33</v>
      </c>
      <c r="R26" s="61">
        <f>SUM(R10:R25)</f>
        <v>1295119212.49</v>
      </c>
      <c r="S26" s="61">
        <f>SUM(S10:S25)</f>
        <v>1265858276.9300001</v>
      </c>
      <c r="T26" s="62">
        <f t="shared" si="2"/>
        <v>0.97740676280777061</v>
      </c>
      <c r="U26" s="61">
        <f>SUM(U10:U25)</f>
        <v>1116265192.8800001</v>
      </c>
      <c r="V26" s="62">
        <f t="shared" si="3"/>
        <v>0.86190150073819483</v>
      </c>
      <c r="W26" s="61">
        <f>SUM(W10:W25)</f>
        <v>1087242404.8200002</v>
      </c>
      <c r="X26" s="62">
        <f t="shared" si="4"/>
        <v>0.83949214430204055</v>
      </c>
    </row>
    <row r="27" spans="1:24" ht="12.5" x14ac:dyDescent="0.25">
      <c r="A27" s="2" t="s">
        <v>49</v>
      </c>
      <c r="B27" s="2"/>
      <c r="C27" s="2"/>
      <c r="D27" s="2"/>
      <c r="E27" s="2"/>
      <c r="F27" s="2"/>
      <c r="G27" s="2"/>
      <c r="H27" s="3"/>
      <c r="I27" s="3"/>
      <c r="J27" s="3"/>
      <c r="K27" s="2"/>
      <c r="L27" s="2"/>
      <c r="M27" s="2"/>
      <c r="N27" s="2"/>
      <c r="O27" s="2"/>
      <c r="P27" s="2"/>
      <c r="Q27" s="2"/>
      <c r="R27" s="63"/>
      <c r="S27" s="2"/>
      <c r="T27" s="2"/>
      <c r="U27" s="4"/>
      <c r="V27" s="2"/>
      <c r="W27" s="4"/>
      <c r="X27" s="2"/>
    </row>
    <row r="28" spans="1:24" ht="12.5" x14ac:dyDescent="0.25">
      <c r="A28" s="2" t="s">
        <v>50</v>
      </c>
      <c r="B28" s="64"/>
      <c r="C28" s="2"/>
      <c r="D28" s="2"/>
      <c r="E28" s="2"/>
      <c r="F28" s="2"/>
      <c r="G28" s="2"/>
      <c r="H28" s="3"/>
      <c r="I28" s="3"/>
      <c r="J28" s="3"/>
      <c r="K28" s="2"/>
      <c r="L28" s="2"/>
      <c r="M28" s="2"/>
      <c r="N28" s="2"/>
      <c r="O28" s="2"/>
      <c r="P28" s="2"/>
      <c r="Q28" s="2"/>
      <c r="R28" s="63"/>
      <c r="S28" s="2"/>
      <c r="T28" s="2"/>
      <c r="U28" s="4"/>
      <c r="V28" s="2"/>
      <c r="W28" s="4"/>
      <c r="X28" s="2"/>
    </row>
  </sheetData>
  <mergeCells count="17">
    <mergeCell ref="A26:J26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Mai</vt:lpstr>
      <vt:lpstr>Mai!Area_de_impressao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2026-06-16T21:45:43Z</dcterms:created>
  <dcterms:modified xsi:type="dcterms:W3CDTF">2026-06-16T21:46:32Z</dcterms:modified>
</cp:coreProperties>
</file>