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Fev!$A$1:$X$38</definedName>
  </definedNames>
  <calcPr calcId="145621"/>
</workbook>
</file>

<file path=xl/calcChain.xml><?xml version="1.0" encoding="utf-8"?>
<calcChain xmlns="http://schemas.openxmlformats.org/spreadsheetml/2006/main">
  <c r="O36" i="1" l="1"/>
  <c r="M36" i="1"/>
  <c r="L36" i="1"/>
  <c r="K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6" i="1" s="1"/>
  <c r="U10" i="1"/>
  <c r="U36" i="1" s="1"/>
  <c r="S10" i="1"/>
  <c r="S36" i="1" s="1"/>
  <c r="Q10" i="1"/>
  <c r="Q36" i="1" s="1"/>
  <c r="P10" i="1"/>
  <c r="P36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R11" i="1"/>
  <c r="T11" i="1" s="1"/>
  <c r="R12" i="1"/>
  <c r="R13" i="1"/>
  <c r="V13" i="1" s="1"/>
  <c r="R14" i="1"/>
  <c r="R15" i="1"/>
  <c r="T15" i="1" s="1"/>
  <c r="R16" i="1"/>
  <c r="R17" i="1"/>
  <c r="V17" i="1" s="1"/>
  <c r="R18" i="1"/>
  <c r="R19" i="1"/>
  <c r="T19" i="1" s="1"/>
  <c r="R20" i="1"/>
  <c r="R21" i="1"/>
  <c r="V21" i="1" s="1"/>
  <c r="R22" i="1"/>
  <c r="R23" i="1"/>
  <c r="T23" i="1" s="1"/>
  <c r="R24" i="1"/>
  <c r="R25" i="1"/>
  <c r="V25" i="1" s="1"/>
  <c r="R26" i="1"/>
  <c r="R27" i="1"/>
  <c r="T27" i="1" s="1"/>
  <c r="R28" i="1"/>
  <c r="R29" i="1"/>
  <c r="V29" i="1" s="1"/>
  <c r="R30" i="1"/>
  <c r="R31" i="1"/>
  <c r="T31" i="1" s="1"/>
  <c r="R32" i="1"/>
  <c r="R33" i="1"/>
  <c r="V33" i="1" s="1"/>
  <c r="R34" i="1"/>
  <c r="R35" i="1"/>
  <c r="T35" i="1" s="1"/>
  <c r="V10" i="1"/>
  <c r="R36" i="1"/>
  <c r="X10" i="1"/>
  <c r="T10" i="1"/>
  <c r="X11" i="1"/>
  <c r="V12" i="1"/>
  <c r="X12" i="1"/>
  <c r="T12" i="1"/>
  <c r="V14" i="1"/>
  <c r="X14" i="1"/>
  <c r="T14" i="1"/>
  <c r="X15" i="1"/>
  <c r="V16" i="1"/>
  <c r="X16" i="1"/>
  <c r="T16" i="1"/>
  <c r="V18" i="1"/>
  <c r="X18" i="1"/>
  <c r="T18" i="1"/>
  <c r="X19" i="1"/>
  <c r="V20" i="1"/>
  <c r="X20" i="1"/>
  <c r="T20" i="1"/>
  <c r="V22" i="1"/>
  <c r="X22" i="1"/>
  <c r="T22" i="1"/>
  <c r="X23" i="1"/>
  <c r="V24" i="1"/>
  <c r="X24" i="1"/>
  <c r="T24" i="1"/>
  <c r="V26" i="1"/>
  <c r="X26" i="1"/>
  <c r="T26" i="1"/>
  <c r="X27" i="1"/>
  <c r="V28" i="1"/>
  <c r="X28" i="1"/>
  <c r="T28" i="1"/>
  <c r="V30" i="1"/>
  <c r="X30" i="1"/>
  <c r="T30" i="1"/>
  <c r="X31" i="1"/>
  <c r="V32" i="1"/>
  <c r="X32" i="1"/>
  <c r="T32" i="1"/>
  <c r="V34" i="1"/>
  <c r="X34" i="1"/>
  <c r="T34" i="1"/>
  <c r="X35" i="1"/>
  <c r="N36" i="1"/>
  <c r="V35" i="1" l="1"/>
  <c r="T33" i="1"/>
  <c r="V31" i="1"/>
  <c r="T29" i="1"/>
  <c r="V27" i="1"/>
  <c r="T25" i="1"/>
  <c r="V23" i="1"/>
  <c r="T21" i="1"/>
  <c r="V19" i="1"/>
  <c r="T17" i="1"/>
  <c r="V15" i="1"/>
  <c r="T13" i="1"/>
  <c r="V11" i="1"/>
  <c r="X33" i="1"/>
  <c r="X29" i="1"/>
  <c r="X25" i="1"/>
  <c r="X21" i="1"/>
  <c r="X17" i="1"/>
  <c r="X13" i="1"/>
  <c r="X36" i="1"/>
  <c r="T36" i="1"/>
  <c r="V3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<sst xmlns="http://schemas.openxmlformats.org/spreadsheetml/2006/main" count="55" uniqueCount="51">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</sst>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8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5" fontId="7" fillId="0" borderId="0"/>
    <xf numFmtId="0" fontId="25" fillId="0" borderId="31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A9" t="str">
            <v>20201</v>
          </cell>
          <cell r="B9" t="str">
            <v>INSTIT.NAC.DE COLONIZ.E REF.AGRARIA - INCRA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0005</v>
          </cell>
          <cell r="H9" t="str">
            <v>SENTENCAS JUDICIAIS TRANSITADAS EM JULGADO (PRECATORIOS)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5</v>
          </cell>
          <cell r="M9">
            <v>80877171</v>
          </cell>
          <cell r="N9">
            <v>80877171</v>
          </cell>
        </row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1301585</v>
          </cell>
          <cell r="N10">
            <v>1301585</v>
          </cell>
        </row>
        <row r="11">
          <cell r="A11" t="str">
            <v>24204</v>
          </cell>
          <cell r="B11" t="str">
            <v>COMISSAO NACIONAL DE ENERGIA NUCLEAR - CNEN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1</v>
          </cell>
          <cell r="M11">
            <v>1491350</v>
          </cell>
          <cell r="N11">
            <v>1491350</v>
          </cell>
        </row>
        <row r="12">
          <cell r="A12" t="str">
            <v>25201</v>
          </cell>
          <cell r="B12" t="str">
            <v>BANCO CENTRAL DO BRASIL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10427703</v>
          </cell>
          <cell r="N12">
            <v>10427703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65479</v>
          </cell>
          <cell r="N13">
            <v>65479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3274347</v>
          </cell>
          <cell r="N14">
            <v>3274347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230851</v>
          </cell>
          <cell r="N15">
            <v>230851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254172</v>
          </cell>
          <cell r="N16">
            <v>254172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1375710</v>
          </cell>
          <cell r="N17">
            <v>1375710</v>
          </cell>
        </row>
        <row r="18">
          <cell r="A18" t="str">
            <v>26352</v>
          </cell>
          <cell r="B18" t="str">
            <v>FUNDACAO UNIVERSIDADE FEDERAL DO ABC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99156</v>
          </cell>
          <cell r="N18">
            <v>99156</v>
          </cell>
        </row>
        <row r="19">
          <cell r="A19" t="str">
            <v>26439</v>
          </cell>
          <cell r="B19" t="str">
            <v>INST.FED.DE EDUC.,CIENC.E TEC.DE SAO PAULO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85663</v>
          </cell>
          <cell r="N19">
            <v>85663</v>
          </cell>
        </row>
        <row r="20">
          <cell r="A20" t="str">
            <v>40203</v>
          </cell>
          <cell r="B20" t="str">
            <v>FUNDACAO JORGE DUPRAT FIG.DE SEG.MED.TRABALHO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473460</v>
          </cell>
          <cell r="N20">
            <v>473460</v>
          </cell>
        </row>
        <row r="21">
          <cell r="A21" t="str">
            <v>44201</v>
          </cell>
          <cell r="B21" t="str">
            <v>INST.BRAS.DO MEIO AMB.E REC.NAT.RENOVAVEIS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66079</v>
          </cell>
          <cell r="N21">
            <v>66079</v>
          </cell>
        </row>
        <row r="22">
          <cell r="A22" t="str">
            <v>44201</v>
          </cell>
          <cell r="B22" t="str">
            <v>INST.BRAS.DO MEIO AMB.E REC.NAT.RENOVAVEIS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1</v>
          </cell>
          <cell r="M22">
            <v>209695</v>
          </cell>
          <cell r="N22">
            <v>209695</v>
          </cell>
        </row>
        <row r="23">
          <cell r="A23" t="str">
            <v>55201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37975328</v>
          </cell>
          <cell r="N23">
            <v>37975328</v>
          </cell>
        </row>
        <row r="24">
          <cell r="A24" t="str">
            <v>55201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7539383</v>
          </cell>
          <cell r="N24">
            <v>7539383</v>
          </cell>
        </row>
        <row r="25">
          <cell r="A25" t="str">
            <v>55901</v>
          </cell>
          <cell r="B25" t="str">
            <v>FUNDO NACIONAL DE ASSISTENCIA SOCIAL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81259165</v>
          </cell>
          <cell r="N25">
            <v>81259165</v>
          </cell>
        </row>
        <row r="26">
          <cell r="A26" t="str">
            <v>55901</v>
          </cell>
          <cell r="B26" t="str">
            <v>FUNDO NACIONAL DE ASSISTENCIA SOCIAL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0625</v>
          </cell>
          <cell r="H26" t="str">
            <v>SENTENCAS JUDICIAIS TRANSITADAS EM JULGADO DE PEQUENO VALOR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18851688</v>
          </cell>
          <cell r="N26">
            <v>0</v>
          </cell>
          <cell r="O26">
            <v>18848467.66</v>
          </cell>
          <cell r="P26">
            <v>18848467.66</v>
          </cell>
          <cell r="Q26">
            <v>18848467.66</v>
          </cell>
        </row>
        <row r="27">
          <cell r="A27" t="str">
            <v>55902</v>
          </cell>
          <cell r="B27" t="str">
            <v>FUNDO DO REGIME GERAL DA PREVID.SOCIAL-FRGPS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2264051660</v>
          </cell>
          <cell r="N27">
            <v>2264051660</v>
          </cell>
        </row>
        <row r="28">
          <cell r="A28" t="str">
            <v>55902</v>
          </cell>
          <cell r="B28" t="str">
            <v>FUNDO DO REGIME GERAL DA PREVID.SOCIAL-FRGPS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0625</v>
          </cell>
          <cell r="H28" t="str">
            <v>SENTENCAS JUDICIAIS TRANSITADAS EM JULGADO DE PEQUENO VALOR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147348868</v>
          </cell>
          <cell r="N28">
            <v>0</v>
          </cell>
          <cell r="O28">
            <v>147293969.25</v>
          </cell>
          <cell r="P28">
            <v>147293969.25</v>
          </cell>
          <cell r="Q28">
            <v>147293969.25</v>
          </cell>
        </row>
        <row r="29">
          <cell r="A29" t="str">
            <v>71103</v>
          </cell>
          <cell r="B29" t="str">
            <v>ENCARGOS FINANC.DA UNIAO-SENTENCAS JUDICIAIS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5</v>
          </cell>
          <cell r="M29">
            <v>23168353</v>
          </cell>
          <cell r="N29">
            <v>23168353</v>
          </cell>
        </row>
        <row r="30">
          <cell r="A30" t="str">
            <v>71103</v>
          </cell>
          <cell r="B30" t="str">
            <v>ENCARGOS FINANC.DA UNIAO-SENTENCAS JUDICIAIS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69701402</v>
          </cell>
          <cell r="N30">
            <v>69701402</v>
          </cell>
        </row>
        <row r="31">
          <cell r="A31" t="str">
            <v>71103</v>
          </cell>
          <cell r="B31" t="str">
            <v>ENCARGOS FINANC.DA UNIAO-SENTENCAS JUDICIAIS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0144</v>
          </cell>
          <cell r="K31" t="str">
            <v>TITULOS DE RESPONSABILID.DO TESOURO NACIONAL</v>
          </cell>
          <cell r="L31" t="str">
            <v>3</v>
          </cell>
          <cell r="M31">
            <v>899763337</v>
          </cell>
          <cell r="N31">
            <v>899763337</v>
          </cell>
        </row>
        <row r="32">
          <cell r="A32" t="str">
            <v>71103</v>
          </cell>
          <cell r="B32" t="str">
            <v>ENCARGOS FINANC.DA UNIAO-SENTENCAS JUDICIAIS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00G5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597250</v>
          </cell>
          <cell r="N32">
            <v>0</v>
          </cell>
          <cell r="O32">
            <v>597248.9</v>
          </cell>
          <cell r="P32">
            <v>597248.9</v>
          </cell>
          <cell r="Q32">
            <v>597248.9</v>
          </cell>
        </row>
        <row r="33">
          <cell r="A33" t="str">
            <v>71103</v>
          </cell>
          <cell r="B33" t="str">
            <v>ENCARGOS FINANC.DA UNIAO-SENTENCAS JUDICIAIS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0625</v>
          </cell>
          <cell r="H33" t="str">
            <v>SENTENCAS JUDICIAIS TRANSITADAS EM JULGADO DE PEQUENO VALOR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30649056</v>
          </cell>
          <cell r="N33">
            <v>0</v>
          </cell>
          <cell r="O33">
            <v>30619611.879999999</v>
          </cell>
          <cell r="P33">
            <v>30619611.879999999</v>
          </cell>
          <cell r="Q33">
            <v>30619611.879999999</v>
          </cell>
        </row>
        <row r="34">
          <cell r="A34" t="str">
            <v>71103</v>
          </cell>
          <cell r="B34" t="str">
            <v>ENCARGOS FINANC.DA UNIAO-SENTENCAS JUDICIAIS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0625</v>
          </cell>
          <cell r="H34" t="str">
            <v>SENTENCAS JUDICIAIS TRANSITADAS EM JULGADO DE PEQUENO VALOR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1</v>
          </cell>
          <cell r="M34">
            <v>3398850</v>
          </cell>
          <cell r="N34">
            <v>0</v>
          </cell>
          <cell r="O34">
            <v>3378928.27</v>
          </cell>
          <cell r="P34">
            <v>3378928.27</v>
          </cell>
          <cell r="Q34">
            <v>3378928.27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="70" zoomScaleNormal="85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42767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'[1]Access-Fev'!A9</f>
        <v>20201</v>
      </c>
      <c r="B10" s="38" t="str">
        <f>'[1]Access-Fev'!B9</f>
        <v>INSTIT.NAC.DE COLONIZ.E REF.AGRARIA - INCRA</v>
      </c>
      <c r="C10" s="39" t="str">
        <f>CONCATENATE('[1]Access-Fev'!C9,".",'[1]Access-Fev'!D9)</f>
        <v>28.846</v>
      </c>
      <c r="D10" s="39" t="str">
        <f>CONCATENATE('[1]Access-Fev'!E9,".",'[1]Access-Fev'!G9)</f>
        <v>0901.0005</v>
      </c>
      <c r="E10" s="38" t="str">
        <f>'[1]Access-Fev'!F9</f>
        <v>OPERACOES ESPECIAIS: CUMPRIMENTO DE SENTENCAS JUDICIAIS</v>
      </c>
      <c r="F10" s="40" t="str">
        <f>'[1]Access-Fev'!H9</f>
        <v>SENTENCAS JUDICIAIS TRANSITADAS EM JULGADO (PRECATORIOS)</v>
      </c>
      <c r="G10" s="37" t="str">
        <f>'[1]Access-Fev'!I9</f>
        <v>1</v>
      </c>
      <c r="H10" s="37" t="str">
        <f>'[1]Access-Fev'!J9</f>
        <v>0100</v>
      </c>
      <c r="I10" s="41" t="str">
        <f>'[1]Access-Fev'!K9</f>
        <v>RECURSOS ORDINARIOS</v>
      </c>
      <c r="J10" s="37" t="str">
        <f>'[1]Access-Fev'!L9</f>
        <v>5</v>
      </c>
      <c r="K10" s="42"/>
      <c r="L10" s="43"/>
      <c r="M10" s="43"/>
      <c r="N10" s="44">
        <f>K10+L10-M10</f>
        <v>0</v>
      </c>
      <c r="O10" s="42"/>
      <c r="P10" s="45">
        <f>IF('[1]Access-Fev'!N9=0,'[1]Access-Fev'!M9,0)</f>
        <v>0</v>
      </c>
      <c r="Q10" s="45">
        <f>IF('[1]Access-Fev'!N9&gt;0,'[1]Access-Fev'!N9,0)</f>
        <v>80877171</v>
      </c>
      <c r="R10" s="45">
        <f>N10-O10+P10+Q10</f>
        <v>80877171</v>
      </c>
      <c r="S10" s="45">
        <f>'[1]Access-Fev'!O9</f>
        <v>0</v>
      </c>
      <c r="T10" s="46">
        <f>IF(R10&gt;0,S10/R10,0)</f>
        <v>0</v>
      </c>
      <c r="U10" s="45">
        <f>'[1]Access-Fev'!P9</f>
        <v>0</v>
      </c>
      <c r="V10" s="46">
        <f>IF(R10&gt;0,U10/R10,0)</f>
        <v>0</v>
      </c>
      <c r="W10" s="45">
        <f>'[1]Access-Fev'!Q9</f>
        <v>0</v>
      </c>
      <c r="X10" s="46">
        <f>IF(R10&gt;0,W10/R10,0)</f>
        <v>0</v>
      </c>
    </row>
    <row r="11" spans="1:24" ht="28.5" customHeight="1">
      <c r="A11" s="47" t="str">
        <f>'[1]Access-Fev'!A10</f>
        <v>20201</v>
      </c>
      <c r="B11" s="48" t="str">
        <f>'[1]Access-Fev'!B10</f>
        <v>INSTIT.NAC.DE COLONIZ.E REF.AGRARIA - INCRA</v>
      </c>
      <c r="C11" s="49" t="str">
        <f>CONCATENATE('[1]Access-Fev'!C10,".",'[1]Access-Fev'!D10)</f>
        <v>28.846</v>
      </c>
      <c r="D11" s="49" t="str">
        <f>CONCATENATE('[1]Access-Fev'!E10,".",'[1]Access-Fev'!G10)</f>
        <v>0901.0005</v>
      </c>
      <c r="E11" s="48" t="str">
        <f>'[1]Access-Fev'!F10</f>
        <v>OPERACOES ESPECIAIS: CUMPRIMENTO DE SENTENCAS JUDICIAIS</v>
      </c>
      <c r="F11" s="50" t="str">
        <f>'[1]Access-Fev'!H10</f>
        <v>SENTENCAS JUDICIAIS TRANSITADAS EM JULGADO (PRECATORIOS)</v>
      </c>
      <c r="G11" s="49" t="str">
        <f>'[1]Access-Fev'!I10</f>
        <v>1</v>
      </c>
      <c r="H11" s="49" t="str">
        <f>'[1]Access-Fev'!J10</f>
        <v>0100</v>
      </c>
      <c r="I11" s="48" t="str">
        <f>'[1]Access-Fev'!K10</f>
        <v>RECURSOS ORDINARIOS</v>
      </c>
      <c r="J11" s="49" t="str">
        <f>'[1]Access-Fev'!L10</f>
        <v>3</v>
      </c>
      <c r="K11" s="51"/>
      <c r="L11" s="51"/>
      <c r="M11" s="51"/>
      <c r="N11" s="52">
        <f t="shared" ref="N11:N35" si="0">K11+L11-M11</f>
        <v>0</v>
      </c>
      <c r="O11" s="51"/>
      <c r="P11" s="53">
        <f>IF('[1]Access-Fev'!N10=0,'[1]Access-Fev'!M10,0)</f>
        <v>0</v>
      </c>
      <c r="Q11" s="53">
        <f>IF('[1]Access-Fev'!N10&gt;0,'[1]Access-Fev'!N10,0)</f>
        <v>1301585</v>
      </c>
      <c r="R11" s="53">
        <f t="shared" ref="R11:R35" si="1">N11-O11+P11+Q11</f>
        <v>1301585</v>
      </c>
      <c r="S11" s="53">
        <f>'[1]Access-Fev'!O10</f>
        <v>0</v>
      </c>
      <c r="T11" s="54">
        <f t="shared" ref="T11:T35" si="2">IF(R11&gt;0,S11/R11,0)</f>
        <v>0</v>
      </c>
      <c r="U11" s="53">
        <f>'[1]Access-Fev'!P10</f>
        <v>0</v>
      </c>
      <c r="V11" s="54">
        <f t="shared" ref="V11:V35" si="3">IF(R11&gt;0,U11/R11,0)</f>
        <v>0</v>
      </c>
      <c r="W11" s="53">
        <f>'[1]Access-Fev'!Q10</f>
        <v>0</v>
      </c>
      <c r="X11" s="54">
        <f t="shared" ref="X11:X35" si="4">IF(R11&gt;0,W11/R11,0)</f>
        <v>0</v>
      </c>
    </row>
    <row r="12" spans="1:24" ht="28.5" customHeight="1">
      <c r="A12" s="47" t="str">
        <f>'[1]Access-Fev'!A11</f>
        <v>24204</v>
      </c>
      <c r="B12" s="48" t="str">
        <f>'[1]Access-Fev'!B11</f>
        <v>COMISSAO NACIONAL DE ENERGIA NUCLEAR - CNEN</v>
      </c>
      <c r="C12" s="49" t="str">
        <f>CONCATENATE('[1]Access-Fev'!C11,".",'[1]Access-Fev'!D11)</f>
        <v>28.846</v>
      </c>
      <c r="D12" s="49" t="str">
        <f>CONCATENATE('[1]Access-Fev'!E11,".",'[1]Access-Fev'!G11)</f>
        <v>0901.0005</v>
      </c>
      <c r="E12" s="48" t="str">
        <f>'[1]Access-Fev'!F11</f>
        <v>OPERACOES ESPECIAIS: CUMPRIMENTO DE SENTENCAS JUDICIAIS</v>
      </c>
      <c r="F12" s="48" t="str">
        <f>'[1]Access-Fev'!H11</f>
        <v>SENTENCAS JUDICIAIS TRANSITADAS EM JULGADO (PRECATORIOS)</v>
      </c>
      <c r="G12" s="49" t="str">
        <f>'[1]Access-Fev'!I11</f>
        <v>1</v>
      </c>
      <c r="H12" s="49" t="str">
        <f>'[1]Access-Fev'!J11</f>
        <v>0100</v>
      </c>
      <c r="I12" s="48" t="str">
        <f>'[1]Access-Fev'!K11</f>
        <v>RECURSOS ORDINARIOS</v>
      </c>
      <c r="J12" s="49" t="str">
        <f>'[1]Access-Fev'!L11</f>
        <v>1</v>
      </c>
      <c r="K12" s="53"/>
      <c r="L12" s="53"/>
      <c r="M12" s="53"/>
      <c r="N12" s="51">
        <f t="shared" si="0"/>
        <v>0</v>
      </c>
      <c r="O12" s="53"/>
      <c r="P12" s="53">
        <f>IF('[1]Access-Fev'!N11=0,'[1]Access-Fev'!M11,0)</f>
        <v>0</v>
      </c>
      <c r="Q12" s="53">
        <f>IF('[1]Access-Fev'!N11&gt;0,'[1]Access-Fev'!N11,0)</f>
        <v>1491350</v>
      </c>
      <c r="R12" s="53">
        <f t="shared" si="1"/>
        <v>1491350</v>
      </c>
      <c r="S12" s="53">
        <f>'[1]Access-Fev'!O11</f>
        <v>0</v>
      </c>
      <c r="T12" s="54">
        <f t="shared" si="2"/>
        <v>0</v>
      </c>
      <c r="U12" s="53">
        <f>'[1]Access-Fev'!P11</f>
        <v>0</v>
      </c>
      <c r="V12" s="54">
        <f t="shared" si="3"/>
        <v>0</v>
      </c>
      <c r="W12" s="53">
        <f>'[1]Access-Fev'!Q11</f>
        <v>0</v>
      </c>
      <c r="X12" s="54">
        <f t="shared" si="4"/>
        <v>0</v>
      </c>
    </row>
    <row r="13" spans="1:24" ht="28.5" customHeight="1">
      <c r="A13" s="47" t="str">
        <f>'[1]Access-Fev'!A12</f>
        <v>25201</v>
      </c>
      <c r="B13" s="48" t="str">
        <f>'[1]Access-Fev'!B12</f>
        <v>BANCO CENTRAL DO BRASIL</v>
      </c>
      <c r="C13" s="49" t="str">
        <f>CONCATENATE('[1]Access-Fev'!C12,".",'[1]Access-Fev'!D12)</f>
        <v>28.846</v>
      </c>
      <c r="D13" s="49" t="str">
        <f>CONCATENATE('[1]Access-Fev'!E12,".",'[1]Access-Fev'!G12)</f>
        <v>0901.0005</v>
      </c>
      <c r="E13" s="48" t="str">
        <f>'[1]Access-Fev'!F12</f>
        <v>OPERACOES ESPECIAIS: CUMPRIMENTO DE SENTENCAS JUDICIAIS</v>
      </c>
      <c r="F13" s="48" t="str">
        <f>'[1]Access-Fev'!H12</f>
        <v>SENTENCAS JUDICIAIS TRANSITADAS EM JULGADO (PRECATORIOS)</v>
      </c>
      <c r="G13" s="49" t="str">
        <f>'[1]Access-Fev'!I12</f>
        <v>1</v>
      </c>
      <c r="H13" s="49" t="str">
        <f>'[1]Access-Fev'!J12</f>
        <v>0100</v>
      </c>
      <c r="I13" s="48" t="str">
        <f>'[1]Access-Fev'!K12</f>
        <v>RECURSOS ORDINARIOS</v>
      </c>
      <c r="J13" s="49" t="str">
        <f>'[1]Access-Fev'!L12</f>
        <v>3</v>
      </c>
      <c r="K13" s="53"/>
      <c r="L13" s="53"/>
      <c r="M13" s="53"/>
      <c r="N13" s="51">
        <f t="shared" si="0"/>
        <v>0</v>
      </c>
      <c r="O13" s="53"/>
      <c r="P13" s="53">
        <f>IF('[1]Access-Fev'!N12=0,'[1]Access-Fev'!M12,0)</f>
        <v>0</v>
      </c>
      <c r="Q13" s="53">
        <f>IF('[1]Access-Fev'!N12&gt;0,'[1]Access-Fev'!N12,0)</f>
        <v>10427703</v>
      </c>
      <c r="R13" s="53">
        <f t="shared" si="1"/>
        <v>10427703</v>
      </c>
      <c r="S13" s="53">
        <f>'[1]Access-Fev'!O12</f>
        <v>0</v>
      </c>
      <c r="T13" s="54">
        <f t="shared" si="2"/>
        <v>0</v>
      </c>
      <c r="U13" s="53">
        <f>'[1]Access-Fev'!P12</f>
        <v>0</v>
      </c>
      <c r="V13" s="54">
        <f t="shared" si="3"/>
        <v>0</v>
      </c>
      <c r="W13" s="53">
        <f>'[1]Access-Fev'!Q12</f>
        <v>0</v>
      </c>
      <c r="X13" s="54">
        <f t="shared" si="4"/>
        <v>0</v>
      </c>
    </row>
    <row r="14" spans="1:24" ht="28.5" customHeight="1">
      <c r="A14" s="47" t="str">
        <f>'[1]Access-Fev'!A13</f>
        <v>26262</v>
      </c>
      <c r="B14" s="48" t="str">
        <f>'[1]Access-Fev'!B13</f>
        <v>UNIVERSIDADE FEDERAL DE SAO PAULO</v>
      </c>
      <c r="C14" s="49" t="str">
        <f>CONCATENATE('[1]Access-Fev'!C13,".",'[1]Access-Fev'!D13)</f>
        <v>28.846</v>
      </c>
      <c r="D14" s="49" t="str">
        <f>CONCATENATE('[1]Access-Fev'!E13,".",'[1]Access-Fev'!G13)</f>
        <v>0901.0005</v>
      </c>
      <c r="E14" s="48" t="str">
        <f>'[1]Access-Fev'!F13</f>
        <v>OPERACOES ESPECIAIS: CUMPRIMENTO DE SENTENCAS JUDICIAIS</v>
      </c>
      <c r="F14" s="48" t="str">
        <f>'[1]Access-Fev'!H13</f>
        <v>SENTENCAS JUDICIAIS TRANSITADAS EM JULGADO (PRECATORIOS)</v>
      </c>
      <c r="G14" s="49" t="str">
        <f>'[1]Access-Fev'!I13</f>
        <v>1</v>
      </c>
      <c r="H14" s="49" t="str">
        <f>'[1]Access-Fev'!J13</f>
        <v>0100</v>
      </c>
      <c r="I14" s="48" t="str">
        <f>'[1]Access-Fev'!K13</f>
        <v>RECURSOS ORDINARIOS</v>
      </c>
      <c r="J14" s="49" t="str">
        <f>'[1]Access-Fev'!L13</f>
        <v>3</v>
      </c>
      <c r="K14" s="53"/>
      <c r="L14" s="53"/>
      <c r="M14" s="53"/>
      <c r="N14" s="51">
        <f t="shared" si="0"/>
        <v>0</v>
      </c>
      <c r="O14" s="53"/>
      <c r="P14" s="53">
        <f>IF('[1]Access-Fev'!N13=0,'[1]Access-Fev'!M13,0)</f>
        <v>0</v>
      </c>
      <c r="Q14" s="53">
        <f>IF('[1]Access-Fev'!N13&gt;0,'[1]Access-Fev'!N13,0)</f>
        <v>65479</v>
      </c>
      <c r="R14" s="53">
        <f t="shared" si="1"/>
        <v>65479</v>
      </c>
      <c r="S14" s="53">
        <f>'[1]Access-Fev'!O13</f>
        <v>0</v>
      </c>
      <c r="T14" s="54">
        <f t="shared" si="2"/>
        <v>0</v>
      </c>
      <c r="U14" s="53">
        <f>'[1]Access-Fev'!P13</f>
        <v>0</v>
      </c>
      <c r="V14" s="54">
        <f t="shared" si="3"/>
        <v>0</v>
      </c>
      <c r="W14" s="53">
        <f>'[1]Access-Fev'!Q13</f>
        <v>0</v>
      </c>
      <c r="X14" s="54">
        <f t="shared" si="4"/>
        <v>0</v>
      </c>
    </row>
    <row r="15" spans="1:24" ht="28.5" customHeight="1">
      <c r="A15" s="47" t="str">
        <f>'[1]Access-Fev'!A14</f>
        <v>26262</v>
      </c>
      <c r="B15" s="48" t="str">
        <f>'[1]Access-Fev'!B14</f>
        <v>UNIVERSIDADE FEDERAL DE SAO PAULO</v>
      </c>
      <c r="C15" s="49" t="str">
        <f>CONCATENATE('[1]Access-Fev'!C14,".",'[1]Access-Fev'!D14)</f>
        <v>28.846</v>
      </c>
      <c r="D15" s="49" t="str">
        <f>CONCATENATE('[1]Access-Fev'!E14,".",'[1]Access-Fev'!G14)</f>
        <v>0901.0005</v>
      </c>
      <c r="E15" s="48" t="str">
        <f>'[1]Access-Fev'!F14</f>
        <v>OPERACOES ESPECIAIS: CUMPRIMENTO DE SENTENCAS JUDICIAIS</v>
      </c>
      <c r="F15" s="48" t="str">
        <f>'[1]Access-Fev'!H14</f>
        <v>SENTENCAS JUDICIAIS TRANSITADAS EM JULGADO (PRECATORIOS)</v>
      </c>
      <c r="G15" s="49" t="str">
        <f>'[1]Access-Fev'!I14</f>
        <v>1</v>
      </c>
      <c r="H15" s="49" t="str">
        <f>'[1]Access-Fev'!J14</f>
        <v>0100</v>
      </c>
      <c r="I15" s="48" t="str">
        <f>'[1]Access-Fev'!K14</f>
        <v>RECURSOS ORDINARIOS</v>
      </c>
      <c r="J15" s="49" t="str">
        <f>'[1]Access-Fev'!L14</f>
        <v>1</v>
      </c>
      <c r="K15" s="51"/>
      <c r="L15" s="51"/>
      <c r="M15" s="51"/>
      <c r="N15" s="51">
        <f t="shared" si="0"/>
        <v>0</v>
      </c>
      <c r="O15" s="51"/>
      <c r="P15" s="53">
        <f>IF('[1]Access-Fev'!N14=0,'[1]Access-Fev'!M14,0)</f>
        <v>0</v>
      </c>
      <c r="Q15" s="53">
        <f>IF('[1]Access-Fev'!N14&gt;0,'[1]Access-Fev'!N14,0)</f>
        <v>3274347</v>
      </c>
      <c r="R15" s="53">
        <f t="shared" si="1"/>
        <v>3274347</v>
      </c>
      <c r="S15" s="53">
        <f>'[1]Access-Fev'!O14</f>
        <v>0</v>
      </c>
      <c r="T15" s="54">
        <f t="shared" si="2"/>
        <v>0</v>
      </c>
      <c r="U15" s="53">
        <f>'[1]Access-Fev'!P14</f>
        <v>0</v>
      </c>
      <c r="V15" s="54">
        <f t="shared" si="3"/>
        <v>0</v>
      </c>
      <c r="W15" s="53">
        <f>'[1]Access-Fev'!Q14</f>
        <v>0</v>
      </c>
      <c r="X15" s="54">
        <f t="shared" si="4"/>
        <v>0</v>
      </c>
    </row>
    <row r="16" spans="1:24" ht="28.5" customHeight="1">
      <c r="A16" s="47" t="str">
        <f>'[1]Access-Fev'!A15</f>
        <v>26280</v>
      </c>
      <c r="B16" s="48" t="str">
        <f>'[1]Access-Fev'!B15</f>
        <v>FUNDACAO UNIVERSIDADE FEDERAL DE SAO CARLOS</v>
      </c>
      <c r="C16" s="49" t="str">
        <f>CONCATENATE('[1]Access-Fev'!C15,".",'[1]Access-Fev'!D15)</f>
        <v>28.846</v>
      </c>
      <c r="D16" s="49" t="str">
        <f>CONCATENATE('[1]Access-Fev'!E15,".",'[1]Access-Fev'!G15)</f>
        <v>0901.0005</v>
      </c>
      <c r="E16" s="48" t="str">
        <f>'[1]Access-Fev'!F15</f>
        <v>OPERACOES ESPECIAIS: CUMPRIMENTO DE SENTENCAS JUDICIAIS</v>
      </c>
      <c r="F16" s="48" t="str">
        <f>'[1]Access-Fev'!H15</f>
        <v>SENTENCAS JUDICIAIS TRANSITADAS EM JULGADO (PRECATORIOS)</v>
      </c>
      <c r="G16" s="49" t="str">
        <f>'[1]Access-Fev'!I15</f>
        <v>1</v>
      </c>
      <c r="H16" s="49" t="str">
        <f>'[1]Access-Fev'!J15</f>
        <v>0100</v>
      </c>
      <c r="I16" s="48" t="str">
        <f>'[1]Access-Fev'!K15</f>
        <v>RECURSOS ORDINARIOS</v>
      </c>
      <c r="J16" s="49" t="str">
        <f>'[1]Access-Fev'!L15</f>
        <v>1</v>
      </c>
      <c r="K16" s="53"/>
      <c r="L16" s="53"/>
      <c r="M16" s="53"/>
      <c r="N16" s="51">
        <f t="shared" si="0"/>
        <v>0</v>
      </c>
      <c r="O16" s="53"/>
      <c r="P16" s="53">
        <f>IF('[1]Access-Fev'!N15=0,'[1]Access-Fev'!M15,0)</f>
        <v>0</v>
      </c>
      <c r="Q16" s="53">
        <f>IF('[1]Access-Fev'!N15&gt;0,'[1]Access-Fev'!N15,0)</f>
        <v>230851</v>
      </c>
      <c r="R16" s="53">
        <f t="shared" si="1"/>
        <v>230851</v>
      </c>
      <c r="S16" s="53">
        <f>'[1]Access-Fev'!O15</f>
        <v>0</v>
      </c>
      <c r="T16" s="54">
        <f t="shared" si="2"/>
        <v>0</v>
      </c>
      <c r="U16" s="53">
        <f>'[1]Access-Fev'!P15</f>
        <v>0</v>
      </c>
      <c r="V16" s="54">
        <f t="shared" si="3"/>
        <v>0</v>
      </c>
      <c r="W16" s="53">
        <f>'[1]Access-Fev'!Q15</f>
        <v>0</v>
      </c>
      <c r="X16" s="54">
        <f t="shared" si="4"/>
        <v>0</v>
      </c>
    </row>
    <row r="17" spans="1:24" ht="28.5" customHeight="1">
      <c r="A17" s="47" t="str">
        <f>'[1]Access-Fev'!A16</f>
        <v>26283</v>
      </c>
      <c r="B17" s="48" t="str">
        <f>'[1]Access-Fev'!B16</f>
        <v>FUNDACAO UNIVERSIDADE FED.DE MATO GROS.DO SUL</v>
      </c>
      <c r="C17" s="49" t="str">
        <f>CONCATENATE('[1]Access-Fev'!C16,".",'[1]Access-Fev'!D16)</f>
        <v>28.846</v>
      </c>
      <c r="D17" s="49" t="str">
        <f>CONCATENATE('[1]Access-Fev'!E16,".",'[1]Access-Fev'!G16)</f>
        <v>0901.0005</v>
      </c>
      <c r="E17" s="48" t="str">
        <f>'[1]Access-Fev'!F16</f>
        <v>OPERACOES ESPECIAIS: CUMPRIMENTO DE SENTENCAS JUDICIAIS</v>
      </c>
      <c r="F17" s="48" t="str">
        <f>'[1]Access-Fev'!H16</f>
        <v>SENTENCAS JUDICIAIS TRANSITADAS EM JULGADO (PRECATORIOS)</v>
      </c>
      <c r="G17" s="49" t="str">
        <f>'[1]Access-Fev'!I16</f>
        <v>1</v>
      </c>
      <c r="H17" s="49" t="str">
        <f>'[1]Access-Fev'!J16</f>
        <v>0100</v>
      </c>
      <c r="I17" s="48" t="str">
        <f>'[1]Access-Fev'!K16</f>
        <v>RECURSOS ORDINARIOS</v>
      </c>
      <c r="J17" s="49" t="str">
        <f>'[1]Access-Fev'!L16</f>
        <v>3</v>
      </c>
      <c r="K17" s="53"/>
      <c r="L17" s="53"/>
      <c r="M17" s="53"/>
      <c r="N17" s="51">
        <f t="shared" si="0"/>
        <v>0</v>
      </c>
      <c r="O17" s="53"/>
      <c r="P17" s="53">
        <f>IF('[1]Access-Fev'!N16=0,'[1]Access-Fev'!M16,0)</f>
        <v>0</v>
      </c>
      <c r="Q17" s="53">
        <f>IF('[1]Access-Fev'!N16&gt;0,'[1]Access-Fev'!N16,0)</f>
        <v>254172</v>
      </c>
      <c r="R17" s="53">
        <f t="shared" si="1"/>
        <v>254172</v>
      </c>
      <c r="S17" s="53">
        <f>'[1]Access-Fev'!O16</f>
        <v>0</v>
      </c>
      <c r="T17" s="54">
        <f t="shared" si="2"/>
        <v>0</v>
      </c>
      <c r="U17" s="53">
        <f>'[1]Access-Fev'!P16</f>
        <v>0</v>
      </c>
      <c r="V17" s="54">
        <f t="shared" si="3"/>
        <v>0</v>
      </c>
      <c r="W17" s="53">
        <f>'[1]Access-Fev'!Q16</f>
        <v>0</v>
      </c>
      <c r="X17" s="54">
        <f t="shared" si="4"/>
        <v>0</v>
      </c>
    </row>
    <row r="18" spans="1:24" ht="28.5" customHeight="1">
      <c r="A18" s="47" t="str">
        <f>'[1]Access-Fev'!A17</f>
        <v>26283</v>
      </c>
      <c r="B18" s="48" t="str">
        <f>'[1]Access-Fev'!B17</f>
        <v>FUNDACAO UNIVERSIDADE FED.DE MATO GROS.DO SUL</v>
      </c>
      <c r="C18" s="49" t="str">
        <f>CONCATENATE('[1]Access-Fev'!C17,".",'[1]Access-Fev'!D17)</f>
        <v>28.846</v>
      </c>
      <c r="D18" s="49" t="str">
        <f>CONCATENATE('[1]Access-Fev'!E17,".",'[1]Access-Fev'!G17)</f>
        <v>0901.0005</v>
      </c>
      <c r="E18" s="48" t="str">
        <f>'[1]Access-Fev'!F17</f>
        <v>OPERACOES ESPECIAIS: CUMPRIMENTO DE SENTENCAS JUDICIAIS</v>
      </c>
      <c r="F18" s="48" t="str">
        <f>'[1]Access-Fev'!H17</f>
        <v>SENTENCAS JUDICIAIS TRANSITADAS EM JULGADO (PRECATORIOS)</v>
      </c>
      <c r="G18" s="49" t="str">
        <f>'[1]Access-Fev'!I17</f>
        <v>1</v>
      </c>
      <c r="H18" s="49" t="str">
        <f>'[1]Access-Fev'!J17</f>
        <v>0100</v>
      </c>
      <c r="I18" s="48" t="str">
        <f>'[1]Access-Fev'!K17</f>
        <v>RECURSOS ORDINARIOS</v>
      </c>
      <c r="J18" s="49" t="str">
        <f>'[1]Access-Fev'!L17</f>
        <v>1</v>
      </c>
      <c r="K18" s="51"/>
      <c r="L18" s="51"/>
      <c r="M18" s="51"/>
      <c r="N18" s="51">
        <f t="shared" si="0"/>
        <v>0</v>
      </c>
      <c r="O18" s="51"/>
      <c r="P18" s="53">
        <f>IF('[1]Access-Fev'!N17=0,'[1]Access-Fev'!M17,0)</f>
        <v>0</v>
      </c>
      <c r="Q18" s="53">
        <f>IF('[1]Access-Fev'!N17&gt;0,'[1]Access-Fev'!N17,0)</f>
        <v>1375710</v>
      </c>
      <c r="R18" s="53">
        <f t="shared" si="1"/>
        <v>1375710</v>
      </c>
      <c r="S18" s="53">
        <f>'[1]Access-Fev'!O17</f>
        <v>0</v>
      </c>
      <c r="T18" s="54">
        <f t="shared" si="2"/>
        <v>0</v>
      </c>
      <c r="U18" s="53">
        <f>'[1]Access-Fev'!P17</f>
        <v>0</v>
      </c>
      <c r="V18" s="54">
        <f t="shared" si="3"/>
        <v>0</v>
      </c>
      <c r="W18" s="53">
        <f>'[1]Access-Fev'!Q17</f>
        <v>0</v>
      </c>
      <c r="X18" s="54">
        <f t="shared" si="4"/>
        <v>0</v>
      </c>
    </row>
    <row r="19" spans="1:24" ht="28.5" customHeight="1">
      <c r="A19" s="47" t="str">
        <f>'[1]Access-Fev'!A18</f>
        <v>26352</v>
      </c>
      <c r="B19" s="48" t="str">
        <f>'[1]Access-Fev'!B18</f>
        <v>FUNDACAO UNIVERSIDADE FEDERAL DO ABC</v>
      </c>
      <c r="C19" s="49" t="str">
        <f>CONCATENATE('[1]Access-Fev'!C18,".",'[1]Access-Fev'!D18)</f>
        <v>28.846</v>
      </c>
      <c r="D19" s="49" t="str">
        <f>CONCATENATE('[1]Access-Fev'!E18,".",'[1]Access-Fev'!G18)</f>
        <v>0901.0005</v>
      </c>
      <c r="E19" s="48" t="str">
        <f>'[1]Access-Fev'!F18</f>
        <v>OPERACOES ESPECIAIS: CUMPRIMENTO DE SENTENCAS JUDICIAIS</v>
      </c>
      <c r="F19" s="48" t="str">
        <f>'[1]Access-Fev'!H18</f>
        <v>SENTENCAS JUDICIAIS TRANSITADAS EM JULGADO (PRECATORIOS)</v>
      </c>
      <c r="G19" s="49" t="str">
        <f>'[1]Access-Fev'!I18</f>
        <v>1</v>
      </c>
      <c r="H19" s="49" t="str">
        <f>'[1]Access-Fev'!J18</f>
        <v>0100</v>
      </c>
      <c r="I19" s="48" t="str">
        <f>'[1]Access-Fev'!K18</f>
        <v>RECURSOS ORDINARIOS</v>
      </c>
      <c r="J19" s="49" t="str">
        <f>'[1]Access-Fev'!L18</f>
        <v>1</v>
      </c>
      <c r="K19" s="51"/>
      <c r="L19" s="51"/>
      <c r="M19" s="51"/>
      <c r="N19" s="51">
        <f t="shared" si="0"/>
        <v>0</v>
      </c>
      <c r="O19" s="51"/>
      <c r="P19" s="53">
        <f>IF('[1]Access-Fev'!N18=0,'[1]Access-Fev'!M18,0)</f>
        <v>0</v>
      </c>
      <c r="Q19" s="53">
        <f>IF('[1]Access-Fev'!N18&gt;0,'[1]Access-Fev'!N18,0)</f>
        <v>99156</v>
      </c>
      <c r="R19" s="53">
        <f t="shared" si="1"/>
        <v>99156</v>
      </c>
      <c r="S19" s="53">
        <f>'[1]Access-Fev'!O18</f>
        <v>0</v>
      </c>
      <c r="T19" s="54">
        <f t="shared" si="2"/>
        <v>0</v>
      </c>
      <c r="U19" s="53">
        <f>'[1]Access-Fev'!P18</f>
        <v>0</v>
      </c>
      <c r="V19" s="54">
        <f t="shared" si="3"/>
        <v>0</v>
      </c>
      <c r="W19" s="53">
        <f>'[1]Access-Fev'!Q18</f>
        <v>0</v>
      </c>
      <c r="X19" s="54">
        <f t="shared" si="4"/>
        <v>0</v>
      </c>
    </row>
    <row r="20" spans="1:24" ht="28.5" customHeight="1">
      <c r="A20" s="47" t="str">
        <f>'[1]Access-Fev'!A19</f>
        <v>26439</v>
      </c>
      <c r="B20" s="48" t="str">
        <f>'[1]Access-Fev'!B19</f>
        <v>INST.FED.DE EDUC.,CIENC.E TEC.DE SAO PAULO</v>
      </c>
      <c r="C20" s="49" t="str">
        <f>CONCATENATE('[1]Access-Fev'!C19,".",'[1]Access-Fev'!D19)</f>
        <v>28.846</v>
      </c>
      <c r="D20" s="49" t="str">
        <f>CONCATENATE('[1]Access-Fev'!E19,".",'[1]Access-Fev'!G19)</f>
        <v>0901.0005</v>
      </c>
      <c r="E20" s="48" t="str">
        <f>'[1]Access-Fev'!F19</f>
        <v>OPERACOES ESPECIAIS: CUMPRIMENTO DE SENTENCAS JUDICIAIS</v>
      </c>
      <c r="F20" s="48" t="str">
        <f>'[1]Access-Fev'!H19</f>
        <v>SENTENCAS JUDICIAIS TRANSITADAS EM JULGADO (PRECATORIOS)</v>
      </c>
      <c r="G20" s="49" t="str">
        <f>'[1]Access-Fev'!I19</f>
        <v>1</v>
      </c>
      <c r="H20" s="49" t="str">
        <f>'[1]Access-Fev'!J19</f>
        <v>0100</v>
      </c>
      <c r="I20" s="48" t="str">
        <f>'[1]Access-Fev'!K19</f>
        <v>RECURSOS ORDINARIOS</v>
      </c>
      <c r="J20" s="49" t="str">
        <f>'[1]Access-Fev'!L19</f>
        <v>1</v>
      </c>
      <c r="K20" s="51"/>
      <c r="L20" s="51"/>
      <c r="M20" s="51"/>
      <c r="N20" s="51">
        <f t="shared" si="0"/>
        <v>0</v>
      </c>
      <c r="O20" s="51"/>
      <c r="P20" s="53">
        <f>IF('[1]Access-Fev'!N19=0,'[1]Access-Fev'!M19,0)</f>
        <v>0</v>
      </c>
      <c r="Q20" s="53">
        <f>IF('[1]Access-Fev'!N19&gt;0,'[1]Access-Fev'!N19,0)</f>
        <v>85663</v>
      </c>
      <c r="R20" s="53">
        <f t="shared" si="1"/>
        <v>85663</v>
      </c>
      <c r="S20" s="53">
        <f>'[1]Access-Fev'!O19</f>
        <v>0</v>
      </c>
      <c r="T20" s="54">
        <f t="shared" si="2"/>
        <v>0</v>
      </c>
      <c r="U20" s="53">
        <f>'[1]Access-Fev'!P19</f>
        <v>0</v>
      </c>
      <c r="V20" s="54">
        <f t="shared" si="3"/>
        <v>0</v>
      </c>
      <c r="W20" s="53">
        <f>'[1]Access-Fev'!Q19</f>
        <v>0</v>
      </c>
      <c r="X20" s="54">
        <f t="shared" si="4"/>
        <v>0</v>
      </c>
    </row>
    <row r="21" spans="1:24" ht="28.5" customHeight="1">
      <c r="A21" s="47" t="str">
        <f>'[1]Access-Fev'!A20</f>
        <v>40203</v>
      </c>
      <c r="B21" s="48" t="str">
        <f>'[1]Access-Fev'!B20</f>
        <v>FUNDACAO JORGE DUPRAT FIG.DE SEG.MED.TRABALHO</v>
      </c>
      <c r="C21" s="49" t="str">
        <f>CONCATENATE('[1]Access-Fev'!C20,".",'[1]Access-Fev'!D20)</f>
        <v>28.846</v>
      </c>
      <c r="D21" s="49" t="str">
        <f>CONCATENATE('[1]Access-Fev'!E20,".",'[1]Access-Fev'!G20)</f>
        <v>0901.0005</v>
      </c>
      <c r="E21" s="48" t="str">
        <f>'[1]Access-Fev'!F20</f>
        <v>OPERACOES ESPECIAIS: CUMPRIMENTO DE SENTENCAS JUDICIAIS</v>
      </c>
      <c r="F21" s="48" t="str">
        <f>'[1]Access-Fev'!H20</f>
        <v>SENTENCAS JUDICIAIS TRANSITADAS EM JULGADO (PRECATORIOS)</v>
      </c>
      <c r="G21" s="49" t="str">
        <f>'[1]Access-Fev'!I20</f>
        <v>1</v>
      </c>
      <c r="H21" s="49" t="str">
        <f>'[1]Access-Fev'!J20</f>
        <v>0100</v>
      </c>
      <c r="I21" s="48" t="str">
        <f>'[1]Access-Fev'!K20</f>
        <v>RECURSOS ORDINARIOS</v>
      </c>
      <c r="J21" s="49" t="str">
        <f>'[1]Access-Fev'!L20</f>
        <v>1</v>
      </c>
      <c r="K21" s="51"/>
      <c r="L21" s="51"/>
      <c r="M21" s="51"/>
      <c r="N21" s="51">
        <f t="shared" si="0"/>
        <v>0</v>
      </c>
      <c r="O21" s="51"/>
      <c r="P21" s="53">
        <f>IF('[1]Access-Fev'!N20=0,'[1]Access-Fev'!M20,0)</f>
        <v>0</v>
      </c>
      <c r="Q21" s="53">
        <f>IF('[1]Access-Fev'!N20&gt;0,'[1]Access-Fev'!N20,0)</f>
        <v>473460</v>
      </c>
      <c r="R21" s="53">
        <f t="shared" si="1"/>
        <v>473460</v>
      </c>
      <c r="S21" s="53">
        <f>'[1]Access-Fev'!O20</f>
        <v>0</v>
      </c>
      <c r="T21" s="54">
        <f t="shared" si="2"/>
        <v>0</v>
      </c>
      <c r="U21" s="53">
        <f>'[1]Access-Fev'!P20</f>
        <v>0</v>
      </c>
      <c r="V21" s="54">
        <f t="shared" si="3"/>
        <v>0</v>
      </c>
      <c r="W21" s="53">
        <f>'[1]Access-Fev'!Q20</f>
        <v>0</v>
      </c>
      <c r="X21" s="54">
        <f t="shared" si="4"/>
        <v>0</v>
      </c>
    </row>
    <row r="22" spans="1:24" ht="28.5" customHeight="1">
      <c r="A22" s="47" t="str">
        <f>'[1]Access-Fev'!A21</f>
        <v>44201</v>
      </c>
      <c r="B22" s="48" t="str">
        <f>'[1]Access-Fev'!B21</f>
        <v>INST.BRAS.DO MEIO AMB.E REC.NAT.RENOVAVEIS</v>
      </c>
      <c r="C22" s="49" t="str">
        <f>CONCATENATE('[1]Access-Fev'!C21,".",'[1]Access-Fev'!D21)</f>
        <v>28.846</v>
      </c>
      <c r="D22" s="49" t="str">
        <f>CONCATENATE('[1]Access-Fev'!E21,".",'[1]Access-Fev'!G21)</f>
        <v>0901.0005</v>
      </c>
      <c r="E22" s="48" t="str">
        <f>'[1]Access-Fev'!F21</f>
        <v>OPERACOES ESPECIAIS: CUMPRIMENTO DE SENTENCAS JUDICIAIS</v>
      </c>
      <c r="F22" s="48" t="str">
        <f>'[1]Access-Fev'!H21</f>
        <v>SENTENCAS JUDICIAIS TRANSITADAS EM JULGADO (PRECATORIOS)</v>
      </c>
      <c r="G22" s="49" t="str">
        <f>'[1]Access-Fev'!I21</f>
        <v>1</v>
      </c>
      <c r="H22" s="49" t="str">
        <f>'[1]Access-Fev'!J21</f>
        <v>0100</v>
      </c>
      <c r="I22" s="48" t="str">
        <f>'[1]Access-Fev'!K21</f>
        <v>RECURSOS ORDINARIOS</v>
      </c>
      <c r="J22" s="49" t="str">
        <f>'[1]Access-Fev'!L21</f>
        <v>3</v>
      </c>
      <c r="K22" s="51"/>
      <c r="L22" s="51"/>
      <c r="M22" s="51"/>
      <c r="N22" s="51">
        <f t="shared" si="0"/>
        <v>0</v>
      </c>
      <c r="O22" s="51"/>
      <c r="P22" s="53">
        <f>IF('[1]Access-Fev'!N21=0,'[1]Access-Fev'!M21,0)</f>
        <v>0</v>
      </c>
      <c r="Q22" s="53">
        <f>IF('[1]Access-Fev'!N21&gt;0,'[1]Access-Fev'!N21,0)</f>
        <v>66079</v>
      </c>
      <c r="R22" s="53">
        <f t="shared" si="1"/>
        <v>66079</v>
      </c>
      <c r="S22" s="53">
        <f>'[1]Access-Fev'!O21</f>
        <v>0</v>
      </c>
      <c r="T22" s="54">
        <f t="shared" si="2"/>
        <v>0</v>
      </c>
      <c r="U22" s="53">
        <f>'[1]Access-Fev'!P21</f>
        <v>0</v>
      </c>
      <c r="V22" s="54">
        <f t="shared" si="3"/>
        <v>0</v>
      </c>
      <c r="W22" s="53">
        <f>'[1]Access-Fev'!Q21</f>
        <v>0</v>
      </c>
      <c r="X22" s="54">
        <f t="shared" si="4"/>
        <v>0</v>
      </c>
    </row>
    <row r="23" spans="1:24" ht="28.5" customHeight="1">
      <c r="A23" s="47" t="str">
        <f>'[1]Access-Fev'!A22</f>
        <v>44201</v>
      </c>
      <c r="B23" s="48" t="str">
        <f>'[1]Access-Fev'!B22</f>
        <v>INST.BRAS.DO MEIO AMB.E REC.NAT.RENOVAVEIS</v>
      </c>
      <c r="C23" s="49" t="str">
        <f>CONCATENATE('[1]Access-Fev'!C22,".",'[1]Access-Fev'!D22)</f>
        <v>28.846</v>
      </c>
      <c r="D23" s="49" t="str">
        <f>CONCATENATE('[1]Access-Fev'!E22,".",'[1]Access-Fev'!G22)</f>
        <v>0901.0005</v>
      </c>
      <c r="E23" s="48" t="str">
        <f>'[1]Access-Fev'!F22</f>
        <v>OPERACOES ESPECIAIS: CUMPRIMENTO DE SENTENCAS JUDICIAIS</v>
      </c>
      <c r="F23" s="48" t="str">
        <f>'[1]Access-Fev'!H22</f>
        <v>SENTENCAS JUDICIAIS TRANSITADAS EM JULGADO (PRECATORIOS)</v>
      </c>
      <c r="G23" s="49" t="str">
        <f>'[1]Access-Fev'!I22</f>
        <v>1</v>
      </c>
      <c r="H23" s="49" t="str">
        <f>'[1]Access-Fev'!J22</f>
        <v>0100</v>
      </c>
      <c r="I23" s="48" t="str">
        <f>'[1]Access-Fev'!K22</f>
        <v>RECURSOS ORDINARIOS</v>
      </c>
      <c r="J23" s="49" t="str">
        <f>'[1]Access-Fev'!L22</f>
        <v>1</v>
      </c>
      <c r="K23" s="53"/>
      <c r="L23" s="53"/>
      <c r="M23" s="53"/>
      <c r="N23" s="51">
        <f t="shared" si="0"/>
        <v>0</v>
      </c>
      <c r="O23" s="53"/>
      <c r="P23" s="53">
        <f>IF('[1]Access-Fev'!N22=0,'[1]Access-Fev'!M22,0)</f>
        <v>0</v>
      </c>
      <c r="Q23" s="53">
        <f>IF('[1]Access-Fev'!N22&gt;0,'[1]Access-Fev'!N22,0)</f>
        <v>209695</v>
      </c>
      <c r="R23" s="53">
        <f t="shared" si="1"/>
        <v>209695</v>
      </c>
      <c r="S23" s="53">
        <f>'[1]Access-Fev'!O22</f>
        <v>0</v>
      </c>
      <c r="T23" s="54">
        <f t="shared" si="2"/>
        <v>0</v>
      </c>
      <c r="U23" s="53">
        <f>'[1]Access-Fev'!P22</f>
        <v>0</v>
      </c>
      <c r="V23" s="54">
        <f t="shared" si="3"/>
        <v>0</v>
      </c>
      <c r="W23" s="53">
        <f>'[1]Access-Fev'!Q22</f>
        <v>0</v>
      </c>
      <c r="X23" s="54">
        <f t="shared" si="4"/>
        <v>0</v>
      </c>
    </row>
    <row r="24" spans="1:24" ht="28.5" customHeight="1">
      <c r="A24" s="47" t="str">
        <f>'[1]Access-Fev'!A23</f>
        <v>55201</v>
      </c>
      <c r="B24" s="48" t="str">
        <f>'[1]Access-Fev'!B23</f>
        <v>INSTITUTO NACIONAL DO SEGURO SOCIAL - INSS</v>
      </c>
      <c r="C24" s="49" t="str">
        <f>CONCATENATE('[1]Access-Fev'!C23,".",'[1]Access-Fev'!D23)</f>
        <v>28.846</v>
      </c>
      <c r="D24" s="49" t="str">
        <f>CONCATENATE('[1]Access-Fev'!E23,".",'[1]Access-Fev'!G23)</f>
        <v>0901.0005</v>
      </c>
      <c r="E24" s="48" t="str">
        <f>'[1]Access-Fev'!F23</f>
        <v>OPERACOES ESPECIAIS: CUMPRIMENTO DE SENTENCAS JUDICIAIS</v>
      </c>
      <c r="F24" s="48" t="str">
        <f>'[1]Access-Fev'!H23</f>
        <v>SENTENCAS JUDICIAIS TRANSITADAS EM JULGADO (PRECATORIOS)</v>
      </c>
      <c r="G24" s="49" t="str">
        <f>'[1]Access-Fev'!I23</f>
        <v>2</v>
      </c>
      <c r="H24" s="49" t="str">
        <f>'[1]Access-Fev'!J23</f>
        <v>0100</v>
      </c>
      <c r="I24" s="48" t="str">
        <f>'[1]Access-Fev'!K23</f>
        <v>RECURSOS ORDINARIOS</v>
      </c>
      <c r="J24" s="49" t="str">
        <f>'[1]Access-Fev'!L23</f>
        <v>3</v>
      </c>
      <c r="K24" s="53"/>
      <c r="L24" s="53"/>
      <c r="M24" s="53"/>
      <c r="N24" s="51">
        <f t="shared" si="0"/>
        <v>0</v>
      </c>
      <c r="O24" s="53"/>
      <c r="P24" s="53">
        <f>IF('[1]Access-Fev'!N23=0,'[1]Access-Fev'!M23,0)</f>
        <v>0</v>
      </c>
      <c r="Q24" s="53">
        <f>IF('[1]Access-Fev'!N23&gt;0,'[1]Access-Fev'!N23,0)</f>
        <v>37975328</v>
      </c>
      <c r="R24" s="53">
        <f t="shared" si="1"/>
        <v>37975328</v>
      </c>
      <c r="S24" s="53">
        <f>'[1]Access-Fev'!O23</f>
        <v>0</v>
      </c>
      <c r="T24" s="54">
        <f t="shared" si="2"/>
        <v>0</v>
      </c>
      <c r="U24" s="53">
        <f>'[1]Access-Fev'!P23</f>
        <v>0</v>
      </c>
      <c r="V24" s="54">
        <f t="shared" si="3"/>
        <v>0</v>
      </c>
      <c r="W24" s="53">
        <f>'[1]Access-Fev'!Q23</f>
        <v>0</v>
      </c>
      <c r="X24" s="54">
        <f t="shared" si="4"/>
        <v>0</v>
      </c>
    </row>
    <row r="25" spans="1:24" ht="28.5" customHeight="1">
      <c r="A25" s="47" t="str">
        <f>'[1]Access-Fev'!A24</f>
        <v>55201</v>
      </c>
      <c r="B25" s="48" t="str">
        <f>'[1]Access-Fev'!B24</f>
        <v>INSTITUTO NACIONAL DO SEGURO SOCIAL - INSS</v>
      </c>
      <c r="C25" s="49" t="str">
        <f>CONCATENATE('[1]Access-Fev'!C24,".",'[1]Access-Fev'!D24)</f>
        <v>28.846</v>
      </c>
      <c r="D25" s="49" t="str">
        <f>CONCATENATE('[1]Access-Fev'!E24,".",'[1]Access-Fev'!G24)</f>
        <v>0901.0005</v>
      </c>
      <c r="E25" s="48" t="str">
        <f>'[1]Access-Fev'!F24</f>
        <v>OPERACOES ESPECIAIS: CUMPRIMENTO DE SENTENCAS JUDICIAIS</v>
      </c>
      <c r="F25" s="48" t="str">
        <f>'[1]Access-Fev'!H24</f>
        <v>SENTENCAS JUDICIAIS TRANSITADAS EM JULGADO (PRECATORIOS)</v>
      </c>
      <c r="G25" s="49" t="str">
        <f>'[1]Access-Fev'!I24</f>
        <v>2</v>
      </c>
      <c r="H25" s="49" t="str">
        <f>'[1]Access-Fev'!J24</f>
        <v>0100</v>
      </c>
      <c r="I25" s="48" t="str">
        <f>'[1]Access-Fev'!K24</f>
        <v>RECURSOS ORDINARIOS</v>
      </c>
      <c r="J25" s="49" t="str">
        <f>'[1]Access-Fev'!L24</f>
        <v>1</v>
      </c>
      <c r="K25" s="51"/>
      <c r="L25" s="51"/>
      <c r="M25" s="51"/>
      <c r="N25" s="51">
        <f t="shared" si="0"/>
        <v>0</v>
      </c>
      <c r="O25" s="51"/>
      <c r="P25" s="53">
        <f>IF('[1]Access-Fev'!N24=0,'[1]Access-Fev'!M24,0)</f>
        <v>0</v>
      </c>
      <c r="Q25" s="53">
        <f>IF('[1]Access-Fev'!N24&gt;0,'[1]Access-Fev'!N24,0)</f>
        <v>7539383</v>
      </c>
      <c r="R25" s="53">
        <f t="shared" si="1"/>
        <v>7539383</v>
      </c>
      <c r="S25" s="53">
        <f>'[1]Access-Fev'!O24</f>
        <v>0</v>
      </c>
      <c r="T25" s="54">
        <f t="shared" si="2"/>
        <v>0</v>
      </c>
      <c r="U25" s="53">
        <f>'[1]Access-Fev'!P24</f>
        <v>0</v>
      </c>
      <c r="V25" s="54">
        <f t="shared" si="3"/>
        <v>0</v>
      </c>
      <c r="W25" s="53">
        <f>'[1]Access-Fev'!Q24</f>
        <v>0</v>
      </c>
      <c r="X25" s="54">
        <f t="shared" si="4"/>
        <v>0</v>
      </c>
    </row>
    <row r="26" spans="1:24" ht="28.5" customHeight="1">
      <c r="A26" s="47" t="str">
        <f>'[1]Access-Fev'!A25</f>
        <v>55901</v>
      </c>
      <c r="B26" s="48" t="str">
        <f>'[1]Access-Fev'!B25</f>
        <v>FUNDO NACIONAL DE ASSISTENCIA SOCIAL</v>
      </c>
      <c r="C26" s="49" t="str">
        <f>CONCATENATE('[1]Access-Fev'!C25,".",'[1]Access-Fev'!D25)</f>
        <v>28.846</v>
      </c>
      <c r="D26" s="49" t="str">
        <f>CONCATENATE('[1]Access-Fev'!E25,".",'[1]Access-Fev'!G25)</f>
        <v>0901.0005</v>
      </c>
      <c r="E26" s="48" t="str">
        <f>'[1]Access-Fev'!F25</f>
        <v>OPERACOES ESPECIAIS: CUMPRIMENTO DE SENTENCAS JUDICIAIS</v>
      </c>
      <c r="F26" s="48" t="str">
        <f>'[1]Access-Fev'!H25</f>
        <v>SENTENCAS JUDICIAIS TRANSITADAS EM JULGADO (PRECATORIOS)</v>
      </c>
      <c r="G26" s="49" t="str">
        <f>'[1]Access-Fev'!I25</f>
        <v>2</v>
      </c>
      <c r="H26" s="49" t="str">
        <f>'[1]Access-Fev'!J25</f>
        <v>0100</v>
      </c>
      <c r="I26" s="48" t="str">
        <f>'[1]Access-Fev'!K25</f>
        <v>RECURSOS ORDINARIOS</v>
      </c>
      <c r="J26" s="49" t="str">
        <f>'[1]Access-Fev'!L25</f>
        <v>3</v>
      </c>
      <c r="K26" s="51"/>
      <c r="L26" s="51"/>
      <c r="M26" s="51"/>
      <c r="N26" s="51">
        <f t="shared" si="0"/>
        <v>0</v>
      </c>
      <c r="O26" s="51"/>
      <c r="P26" s="53">
        <f>IF('[1]Access-Fev'!N25=0,'[1]Access-Fev'!M25,0)</f>
        <v>0</v>
      </c>
      <c r="Q26" s="53">
        <f>IF('[1]Access-Fev'!N25&gt;0,'[1]Access-Fev'!N25,0)</f>
        <v>81259165</v>
      </c>
      <c r="R26" s="53">
        <f t="shared" si="1"/>
        <v>81259165</v>
      </c>
      <c r="S26" s="53">
        <f>'[1]Access-Fev'!O25</f>
        <v>0</v>
      </c>
      <c r="T26" s="54">
        <f t="shared" si="2"/>
        <v>0</v>
      </c>
      <c r="U26" s="53">
        <f>'[1]Access-Fev'!P25</f>
        <v>0</v>
      </c>
      <c r="V26" s="54">
        <f t="shared" si="3"/>
        <v>0</v>
      </c>
      <c r="W26" s="53">
        <f>'[1]Access-Fev'!Q25</f>
        <v>0</v>
      </c>
      <c r="X26" s="54">
        <f t="shared" si="4"/>
        <v>0</v>
      </c>
    </row>
    <row r="27" spans="1:24" ht="28.5" customHeight="1">
      <c r="A27" s="47" t="str">
        <f>'[1]Access-Fev'!A26</f>
        <v>55901</v>
      </c>
      <c r="B27" s="48" t="str">
        <f>'[1]Access-Fev'!B26</f>
        <v>FUNDO NACIONAL DE ASSISTENCIA SOCIAL</v>
      </c>
      <c r="C27" s="49" t="str">
        <f>CONCATENATE('[1]Access-Fev'!C26,".",'[1]Access-Fev'!D26)</f>
        <v>28.846</v>
      </c>
      <c r="D27" s="49" t="str">
        <f>CONCATENATE('[1]Access-Fev'!E26,".",'[1]Access-Fev'!G26)</f>
        <v>0901.0625</v>
      </c>
      <c r="E27" s="48" t="str">
        <f>'[1]Access-Fev'!F26</f>
        <v>OPERACOES ESPECIAIS: CUMPRIMENTO DE SENTENCAS JUDICIAIS</v>
      </c>
      <c r="F27" s="48" t="str">
        <f>'[1]Access-Fev'!H26</f>
        <v>SENTENCAS JUDICIAIS TRANSITADAS EM JULGADO DE PEQUENO VALOR</v>
      </c>
      <c r="G27" s="49" t="str">
        <f>'[1]Access-Fev'!I26</f>
        <v>2</v>
      </c>
      <c r="H27" s="49" t="str">
        <f>'[1]Access-Fev'!J26</f>
        <v>0100</v>
      </c>
      <c r="I27" s="48" t="str">
        <f>'[1]Access-Fev'!K26</f>
        <v>RECURSOS ORDINARIOS</v>
      </c>
      <c r="J27" s="49" t="str">
        <f>'[1]Access-Fev'!L26</f>
        <v>3</v>
      </c>
      <c r="K27" s="51"/>
      <c r="L27" s="51"/>
      <c r="M27" s="51"/>
      <c r="N27" s="51">
        <f t="shared" si="0"/>
        <v>0</v>
      </c>
      <c r="O27" s="51"/>
      <c r="P27" s="53">
        <f>IF('[1]Access-Fev'!N26=0,'[1]Access-Fev'!M26,0)</f>
        <v>18851688</v>
      </c>
      <c r="Q27" s="53">
        <f>IF('[1]Access-Fev'!N26&gt;0,'[1]Access-Fev'!N26,0)</f>
        <v>0</v>
      </c>
      <c r="R27" s="53">
        <f t="shared" si="1"/>
        <v>18851688</v>
      </c>
      <c r="S27" s="53">
        <f>'[1]Access-Fev'!O26</f>
        <v>18848467.66</v>
      </c>
      <c r="T27" s="54">
        <f t="shared" si="2"/>
        <v>0.99982917497891965</v>
      </c>
      <c r="U27" s="53">
        <f>'[1]Access-Fev'!P26</f>
        <v>18848467.66</v>
      </c>
      <c r="V27" s="54">
        <f t="shared" si="3"/>
        <v>0.99982917497891965</v>
      </c>
      <c r="W27" s="53">
        <f>'[1]Access-Fev'!Q26</f>
        <v>18848467.66</v>
      </c>
      <c r="X27" s="54">
        <f t="shared" si="4"/>
        <v>0.99982917497891965</v>
      </c>
    </row>
    <row r="28" spans="1:24" ht="28.5" customHeight="1">
      <c r="A28" s="47" t="str">
        <f>'[1]Access-Fev'!A27</f>
        <v>55902</v>
      </c>
      <c r="B28" s="48" t="str">
        <f>'[1]Access-Fev'!B27</f>
        <v>FUNDO DO REGIME GERAL DA PREVID.SOCIAL-FRGPS</v>
      </c>
      <c r="C28" s="49" t="str">
        <f>CONCATENATE('[1]Access-Fev'!C27,".",'[1]Access-Fev'!D27)</f>
        <v>28.846</v>
      </c>
      <c r="D28" s="49" t="str">
        <f>CONCATENATE('[1]Access-Fev'!E27,".",'[1]Access-Fev'!G27)</f>
        <v>0901.0005</v>
      </c>
      <c r="E28" s="48" t="str">
        <f>'[1]Access-Fev'!F27</f>
        <v>OPERACOES ESPECIAIS: CUMPRIMENTO DE SENTENCAS JUDICIAIS</v>
      </c>
      <c r="F28" s="48" t="str">
        <f>'[1]Access-Fev'!H27</f>
        <v>SENTENCAS JUDICIAIS TRANSITADAS EM JULGADO (PRECATORIOS)</v>
      </c>
      <c r="G28" s="49" t="str">
        <f>'[1]Access-Fev'!I27</f>
        <v>2</v>
      </c>
      <c r="H28" s="49" t="str">
        <f>'[1]Access-Fev'!J27</f>
        <v>0100</v>
      </c>
      <c r="I28" s="48" t="str">
        <f>'[1]Access-Fev'!K27</f>
        <v>RECURSOS ORDINARIOS</v>
      </c>
      <c r="J28" s="49" t="str">
        <f>'[1]Access-Fev'!L27</f>
        <v>3</v>
      </c>
      <c r="K28" s="51"/>
      <c r="L28" s="51"/>
      <c r="M28" s="51"/>
      <c r="N28" s="51">
        <f t="shared" si="0"/>
        <v>0</v>
      </c>
      <c r="O28" s="51"/>
      <c r="P28" s="53">
        <f>IF('[1]Access-Fev'!N27=0,'[1]Access-Fev'!M27,0)</f>
        <v>0</v>
      </c>
      <c r="Q28" s="53">
        <f>IF('[1]Access-Fev'!N27&gt;0,'[1]Access-Fev'!N27,0)</f>
        <v>2264051660</v>
      </c>
      <c r="R28" s="53">
        <f t="shared" si="1"/>
        <v>2264051660</v>
      </c>
      <c r="S28" s="53">
        <f>'[1]Access-Fev'!O27</f>
        <v>0</v>
      </c>
      <c r="T28" s="54">
        <f t="shared" si="2"/>
        <v>0</v>
      </c>
      <c r="U28" s="53">
        <f>'[1]Access-Fev'!P27</f>
        <v>0</v>
      </c>
      <c r="V28" s="54">
        <f t="shared" si="3"/>
        <v>0</v>
      </c>
      <c r="W28" s="53">
        <f>'[1]Access-Fev'!Q27</f>
        <v>0</v>
      </c>
      <c r="X28" s="54">
        <f t="shared" si="4"/>
        <v>0</v>
      </c>
    </row>
    <row r="29" spans="1:24" ht="28.5" customHeight="1">
      <c r="A29" s="47" t="str">
        <f>'[1]Access-Fev'!A28</f>
        <v>55902</v>
      </c>
      <c r="B29" s="48" t="str">
        <f>'[1]Access-Fev'!B28</f>
        <v>FUNDO DO REGIME GERAL DA PREVID.SOCIAL-FRGPS</v>
      </c>
      <c r="C29" s="49" t="str">
        <f>CONCATENATE('[1]Access-Fev'!C28,".",'[1]Access-Fev'!D28)</f>
        <v>28.846</v>
      </c>
      <c r="D29" s="49" t="str">
        <f>CONCATENATE('[1]Access-Fev'!E28,".",'[1]Access-Fev'!G28)</f>
        <v>0901.0625</v>
      </c>
      <c r="E29" s="48" t="str">
        <f>'[1]Access-Fev'!F28</f>
        <v>OPERACOES ESPECIAIS: CUMPRIMENTO DE SENTENCAS JUDICIAIS</v>
      </c>
      <c r="F29" s="48" t="str">
        <f>'[1]Access-Fev'!H28</f>
        <v>SENTENCAS JUDICIAIS TRANSITADAS EM JULGADO DE PEQUENO VALOR</v>
      </c>
      <c r="G29" s="49" t="str">
        <f>'[1]Access-Fev'!I28</f>
        <v>2</v>
      </c>
      <c r="H29" s="49" t="str">
        <f>'[1]Access-Fev'!J28</f>
        <v>0100</v>
      </c>
      <c r="I29" s="48" t="str">
        <f>'[1]Access-Fev'!K28</f>
        <v>RECURSOS ORDINARIOS</v>
      </c>
      <c r="J29" s="49" t="str">
        <f>'[1]Access-Fev'!L28</f>
        <v>3</v>
      </c>
      <c r="K29" s="51"/>
      <c r="L29" s="51"/>
      <c r="M29" s="51"/>
      <c r="N29" s="51">
        <f t="shared" si="0"/>
        <v>0</v>
      </c>
      <c r="O29" s="51"/>
      <c r="P29" s="53">
        <f>IF('[1]Access-Fev'!N28=0,'[1]Access-Fev'!M28,0)</f>
        <v>147348868</v>
      </c>
      <c r="Q29" s="53">
        <f>IF('[1]Access-Fev'!N28&gt;0,'[1]Access-Fev'!N28,0)</f>
        <v>0</v>
      </c>
      <c r="R29" s="53">
        <f t="shared" si="1"/>
        <v>147348868</v>
      </c>
      <c r="S29" s="53">
        <f>'[1]Access-Fev'!O28</f>
        <v>147293969.25</v>
      </c>
      <c r="T29" s="54">
        <f t="shared" si="2"/>
        <v>0.99962742333385279</v>
      </c>
      <c r="U29" s="53">
        <f>'[1]Access-Fev'!P28</f>
        <v>147293969.25</v>
      </c>
      <c r="V29" s="54">
        <f t="shared" si="3"/>
        <v>0.99962742333385279</v>
      </c>
      <c r="W29" s="53">
        <f>'[1]Access-Fev'!Q28</f>
        <v>147293969.25</v>
      </c>
      <c r="X29" s="54">
        <f t="shared" si="4"/>
        <v>0.99962742333385279</v>
      </c>
    </row>
    <row r="30" spans="1:24" ht="28.5" customHeight="1">
      <c r="A30" s="47" t="str">
        <f>'[1]Access-Fev'!A29</f>
        <v>71103</v>
      </c>
      <c r="B30" s="48" t="str">
        <f>'[1]Access-Fev'!B29</f>
        <v>ENCARGOS FINANC.DA UNIAO-SENTENCAS JUDICIAIS</v>
      </c>
      <c r="C30" s="49" t="str">
        <f>CONCATENATE('[1]Access-Fev'!C29,".",'[1]Access-Fev'!D29)</f>
        <v>28.846</v>
      </c>
      <c r="D30" s="49" t="str">
        <f>CONCATENATE('[1]Access-Fev'!E29,".",'[1]Access-Fev'!G29)</f>
        <v>0901.0005</v>
      </c>
      <c r="E30" s="48" t="str">
        <f>'[1]Access-Fev'!F29</f>
        <v>OPERACOES ESPECIAIS: CUMPRIMENTO DE SENTENCAS JUDICIAIS</v>
      </c>
      <c r="F30" s="48" t="str">
        <f>'[1]Access-Fev'!H29</f>
        <v>SENTENCAS JUDICIAIS TRANSITADAS EM JULGADO (PRECATORIOS)</v>
      </c>
      <c r="G30" s="49" t="str">
        <f>'[1]Access-Fev'!I29</f>
        <v>1</v>
      </c>
      <c r="H30" s="49" t="str">
        <f>'[1]Access-Fev'!J29</f>
        <v>0100</v>
      </c>
      <c r="I30" s="48" t="str">
        <f>'[1]Access-Fev'!K29</f>
        <v>RECURSOS ORDINARIOS</v>
      </c>
      <c r="J30" s="49" t="str">
        <f>'[1]Access-Fev'!L29</f>
        <v>5</v>
      </c>
      <c r="K30" s="51"/>
      <c r="L30" s="51"/>
      <c r="M30" s="51"/>
      <c r="N30" s="51">
        <f t="shared" si="0"/>
        <v>0</v>
      </c>
      <c r="O30" s="51"/>
      <c r="P30" s="53">
        <f>IF('[1]Access-Fev'!N29=0,'[1]Access-Fev'!M29,0)</f>
        <v>0</v>
      </c>
      <c r="Q30" s="53">
        <f>IF('[1]Access-Fev'!N29&gt;0,'[1]Access-Fev'!N29,0)</f>
        <v>23168353</v>
      </c>
      <c r="R30" s="53">
        <f t="shared" si="1"/>
        <v>23168353</v>
      </c>
      <c r="S30" s="53">
        <f>'[1]Access-Fev'!O29</f>
        <v>0</v>
      </c>
      <c r="T30" s="54">
        <f t="shared" si="2"/>
        <v>0</v>
      </c>
      <c r="U30" s="53">
        <f>'[1]Access-Fev'!P29</f>
        <v>0</v>
      </c>
      <c r="V30" s="54">
        <f t="shared" si="3"/>
        <v>0</v>
      </c>
      <c r="W30" s="53">
        <f>'[1]Access-Fev'!Q29</f>
        <v>0</v>
      </c>
      <c r="X30" s="54">
        <f t="shared" si="4"/>
        <v>0</v>
      </c>
    </row>
    <row r="31" spans="1:24" ht="28.5" customHeight="1">
      <c r="A31" s="47" t="str">
        <f>'[1]Access-Fev'!A30</f>
        <v>71103</v>
      </c>
      <c r="B31" s="48" t="str">
        <f>'[1]Access-Fev'!B30</f>
        <v>ENCARGOS FINANC.DA UNIAO-SENTENCAS JUDICIAIS</v>
      </c>
      <c r="C31" s="49" t="str">
        <f>CONCATENATE('[1]Access-Fev'!C30,".",'[1]Access-Fev'!D30)</f>
        <v>28.846</v>
      </c>
      <c r="D31" s="49" t="str">
        <f>CONCATENATE('[1]Access-Fev'!E30,".",'[1]Access-Fev'!G30)</f>
        <v>0901.0005</v>
      </c>
      <c r="E31" s="48" t="str">
        <f>'[1]Access-Fev'!F30</f>
        <v>OPERACOES ESPECIAIS: CUMPRIMENTO DE SENTENCAS JUDICIAIS</v>
      </c>
      <c r="F31" s="48" t="str">
        <f>'[1]Access-Fev'!H30</f>
        <v>SENTENCAS JUDICIAIS TRANSITADAS EM JULGADO (PRECATORIOS)</v>
      </c>
      <c r="G31" s="49" t="str">
        <f>'[1]Access-Fev'!I30</f>
        <v>1</v>
      </c>
      <c r="H31" s="49" t="str">
        <f>'[1]Access-Fev'!J30</f>
        <v>0100</v>
      </c>
      <c r="I31" s="48" t="str">
        <f>'[1]Access-Fev'!K30</f>
        <v>RECURSOS ORDINARIOS</v>
      </c>
      <c r="J31" s="49" t="str">
        <f>'[1]Access-Fev'!L30</f>
        <v>1</v>
      </c>
      <c r="K31" s="51"/>
      <c r="L31" s="51"/>
      <c r="M31" s="51"/>
      <c r="N31" s="51">
        <f t="shared" si="0"/>
        <v>0</v>
      </c>
      <c r="O31" s="51"/>
      <c r="P31" s="53">
        <f>IF('[1]Access-Fev'!N30=0,'[1]Access-Fev'!M30,0)</f>
        <v>0</v>
      </c>
      <c r="Q31" s="53">
        <f>IF('[1]Access-Fev'!N30&gt;0,'[1]Access-Fev'!N30,0)</f>
        <v>69701402</v>
      </c>
      <c r="R31" s="53">
        <f t="shared" si="1"/>
        <v>69701402</v>
      </c>
      <c r="S31" s="53">
        <f>'[1]Access-Fev'!O30</f>
        <v>0</v>
      </c>
      <c r="T31" s="54">
        <f t="shared" si="2"/>
        <v>0</v>
      </c>
      <c r="U31" s="53">
        <f>'[1]Access-Fev'!P30</f>
        <v>0</v>
      </c>
      <c r="V31" s="54">
        <f t="shared" si="3"/>
        <v>0</v>
      </c>
      <c r="W31" s="53">
        <f>'[1]Access-Fev'!Q30</f>
        <v>0</v>
      </c>
      <c r="X31" s="54">
        <f t="shared" si="4"/>
        <v>0</v>
      </c>
    </row>
    <row r="32" spans="1:24" ht="28.5" customHeight="1">
      <c r="A32" s="47" t="str">
        <f>'[1]Access-Fev'!A31</f>
        <v>71103</v>
      </c>
      <c r="B32" s="48" t="str">
        <f>'[1]Access-Fev'!B31</f>
        <v>ENCARGOS FINANC.DA UNIAO-SENTENCAS JUDICIAIS</v>
      </c>
      <c r="C32" s="49" t="str">
        <f>CONCATENATE('[1]Access-Fev'!C31,".",'[1]Access-Fev'!D31)</f>
        <v>28.846</v>
      </c>
      <c r="D32" s="49" t="str">
        <f>CONCATENATE('[1]Access-Fev'!E31,".",'[1]Access-Fev'!G31)</f>
        <v>0901.0005</v>
      </c>
      <c r="E32" s="48" t="str">
        <f>'[1]Access-Fev'!F31</f>
        <v>OPERACOES ESPECIAIS: CUMPRIMENTO DE SENTENCAS JUDICIAIS</v>
      </c>
      <c r="F32" s="48" t="str">
        <f>'[1]Access-Fev'!H31</f>
        <v>SENTENCAS JUDICIAIS TRANSITADAS EM JULGADO (PRECATORIOS)</v>
      </c>
      <c r="G32" s="49" t="str">
        <f>'[1]Access-Fev'!I31</f>
        <v>1</v>
      </c>
      <c r="H32" s="49" t="str">
        <f>'[1]Access-Fev'!J31</f>
        <v>0144</v>
      </c>
      <c r="I32" s="48" t="str">
        <f>'[1]Access-Fev'!K31</f>
        <v>TITULOS DE RESPONSABILID.DO TESOURO NACIONAL</v>
      </c>
      <c r="J32" s="49" t="str">
        <f>'[1]Access-Fev'!L31</f>
        <v>3</v>
      </c>
      <c r="K32" s="51"/>
      <c r="L32" s="51"/>
      <c r="M32" s="51"/>
      <c r="N32" s="51">
        <f t="shared" si="0"/>
        <v>0</v>
      </c>
      <c r="O32" s="51"/>
      <c r="P32" s="53">
        <f>IF('[1]Access-Fev'!N31=0,'[1]Access-Fev'!M31,0)</f>
        <v>0</v>
      </c>
      <c r="Q32" s="53">
        <f>IF('[1]Access-Fev'!N31&gt;0,'[1]Access-Fev'!N31,0)</f>
        <v>899763337</v>
      </c>
      <c r="R32" s="53">
        <f t="shared" si="1"/>
        <v>899763337</v>
      </c>
      <c r="S32" s="53">
        <f>'[1]Access-Fev'!O31</f>
        <v>0</v>
      </c>
      <c r="T32" s="54">
        <f t="shared" si="2"/>
        <v>0</v>
      </c>
      <c r="U32" s="53">
        <f>'[1]Access-Fev'!P31</f>
        <v>0</v>
      </c>
      <c r="V32" s="54">
        <f t="shared" si="3"/>
        <v>0</v>
      </c>
      <c r="W32" s="53">
        <f>'[1]Access-Fev'!Q31</f>
        <v>0</v>
      </c>
      <c r="X32" s="54">
        <f t="shared" si="4"/>
        <v>0</v>
      </c>
    </row>
    <row r="33" spans="1:24" ht="28.5" customHeight="1">
      <c r="A33" s="47" t="str">
        <f>'[1]Access-Fev'!A32</f>
        <v>71103</v>
      </c>
      <c r="B33" s="48" t="str">
        <f>'[1]Access-Fev'!B32</f>
        <v>ENCARGOS FINANC.DA UNIAO-SENTENCAS JUDICIAIS</v>
      </c>
      <c r="C33" s="49" t="str">
        <f>CONCATENATE('[1]Access-Fev'!C32,".",'[1]Access-Fev'!D32)</f>
        <v>28.846</v>
      </c>
      <c r="D33" s="49" t="str">
        <f>CONCATENATE('[1]Access-Fev'!E32,".",'[1]Access-Fev'!G32)</f>
        <v>0901.00G5</v>
      </c>
      <c r="E33" s="48" t="str">
        <f>'[1]Access-Fev'!F32</f>
        <v>OPERACOES ESPECIAIS: CUMPRIMENTO DE SENTENCAS JUDICIAIS</v>
      </c>
      <c r="F33" s="48" t="str">
        <f>'[1]Access-Fev'!H32</f>
        <v>CONTRIBUICAO DA UNIAO, DE SUAS AUTARQUIAS E FUNDACOES PARA O</v>
      </c>
      <c r="G33" s="49" t="str">
        <f>'[1]Access-Fev'!I32</f>
        <v>1</v>
      </c>
      <c r="H33" s="49" t="str">
        <f>'[1]Access-Fev'!J32</f>
        <v>0100</v>
      </c>
      <c r="I33" s="48" t="str">
        <f>'[1]Access-Fev'!K32</f>
        <v>RECURSOS ORDINARIOS</v>
      </c>
      <c r="J33" s="49" t="str">
        <f>'[1]Access-Fev'!L32</f>
        <v>1</v>
      </c>
      <c r="K33" s="51"/>
      <c r="L33" s="51"/>
      <c r="M33" s="51"/>
      <c r="N33" s="51">
        <f t="shared" si="0"/>
        <v>0</v>
      </c>
      <c r="O33" s="51"/>
      <c r="P33" s="53">
        <f>IF('[1]Access-Fev'!N32=0,'[1]Access-Fev'!M32,0)</f>
        <v>597250</v>
      </c>
      <c r="Q33" s="53">
        <f>IF('[1]Access-Fev'!N32&gt;0,'[1]Access-Fev'!N32,0)</f>
        <v>0</v>
      </c>
      <c r="R33" s="53">
        <f t="shared" si="1"/>
        <v>597250</v>
      </c>
      <c r="S33" s="53">
        <f>'[1]Access-Fev'!O32</f>
        <v>597248.9</v>
      </c>
      <c r="T33" s="54">
        <f t="shared" si="2"/>
        <v>0.99999815822519889</v>
      </c>
      <c r="U33" s="53">
        <f>'[1]Access-Fev'!P32</f>
        <v>597248.9</v>
      </c>
      <c r="V33" s="54">
        <f t="shared" si="3"/>
        <v>0.99999815822519889</v>
      </c>
      <c r="W33" s="53">
        <f>'[1]Access-Fev'!Q32</f>
        <v>597248.9</v>
      </c>
      <c r="X33" s="54">
        <f t="shared" si="4"/>
        <v>0.99999815822519889</v>
      </c>
    </row>
    <row r="34" spans="1:24" ht="28.5" customHeight="1">
      <c r="A34" s="47" t="str">
        <f>'[1]Access-Fev'!A33</f>
        <v>71103</v>
      </c>
      <c r="B34" s="48" t="str">
        <f>'[1]Access-Fev'!B33</f>
        <v>ENCARGOS FINANC.DA UNIAO-SENTENCAS JUDICIAIS</v>
      </c>
      <c r="C34" s="49" t="str">
        <f>CONCATENATE('[1]Access-Fev'!C33,".",'[1]Access-Fev'!D33)</f>
        <v>28.846</v>
      </c>
      <c r="D34" s="49" t="str">
        <f>CONCATENATE('[1]Access-Fev'!E33,".",'[1]Access-Fev'!G33)</f>
        <v>0901.0625</v>
      </c>
      <c r="E34" s="48" t="str">
        <f>'[1]Access-Fev'!F33</f>
        <v>OPERACOES ESPECIAIS: CUMPRIMENTO DE SENTENCAS JUDICIAIS</v>
      </c>
      <c r="F34" s="48" t="str">
        <f>'[1]Access-Fev'!H33</f>
        <v>SENTENCAS JUDICIAIS TRANSITADAS EM JULGADO DE PEQUENO VALOR</v>
      </c>
      <c r="G34" s="49" t="str">
        <f>'[1]Access-Fev'!I33</f>
        <v>1</v>
      </c>
      <c r="H34" s="49" t="str">
        <f>'[1]Access-Fev'!J33</f>
        <v>0100</v>
      </c>
      <c r="I34" s="48" t="str">
        <f>'[1]Access-Fev'!K33</f>
        <v>RECURSOS ORDINARIOS</v>
      </c>
      <c r="J34" s="49" t="str">
        <f>'[1]Access-Fev'!L33</f>
        <v>3</v>
      </c>
      <c r="K34" s="51"/>
      <c r="L34" s="51"/>
      <c r="M34" s="51"/>
      <c r="N34" s="51">
        <f t="shared" si="0"/>
        <v>0</v>
      </c>
      <c r="O34" s="51"/>
      <c r="P34" s="53">
        <f>IF('[1]Access-Fev'!N33=0,'[1]Access-Fev'!M33,0)</f>
        <v>30649056</v>
      </c>
      <c r="Q34" s="53">
        <f>IF('[1]Access-Fev'!N33&gt;0,'[1]Access-Fev'!N33,0)</f>
        <v>0</v>
      </c>
      <c r="R34" s="53">
        <f t="shared" si="1"/>
        <v>30649056</v>
      </c>
      <c r="S34" s="53">
        <f>'[1]Access-Fev'!O33</f>
        <v>30619611.879999999</v>
      </c>
      <c r="T34" s="54">
        <f t="shared" si="2"/>
        <v>0.99903931396777768</v>
      </c>
      <c r="U34" s="53">
        <f>'[1]Access-Fev'!P33</f>
        <v>30619611.879999999</v>
      </c>
      <c r="V34" s="54">
        <f t="shared" si="3"/>
        <v>0.99903931396777768</v>
      </c>
      <c r="W34" s="53">
        <f>'[1]Access-Fev'!Q33</f>
        <v>30619611.879999999</v>
      </c>
      <c r="X34" s="54">
        <f t="shared" si="4"/>
        <v>0.99903931396777768</v>
      </c>
    </row>
    <row r="35" spans="1:24" ht="28.5" customHeight="1" thickBot="1">
      <c r="A35" s="47" t="str">
        <f>'[1]Access-Fev'!A34</f>
        <v>71103</v>
      </c>
      <c r="B35" s="48" t="str">
        <f>'[1]Access-Fev'!B34</f>
        <v>ENCARGOS FINANC.DA UNIAO-SENTENCAS JUDICIAIS</v>
      </c>
      <c r="C35" s="49" t="str">
        <f>CONCATENATE('[1]Access-Fev'!C34,".",'[1]Access-Fev'!D34)</f>
        <v>28.846</v>
      </c>
      <c r="D35" s="49" t="str">
        <f>CONCATENATE('[1]Access-Fev'!E34,".",'[1]Access-Fev'!G34)</f>
        <v>0901.0625</v>
      </c>
      <c r="E35" s="48" t="str">
        <f>'[1]Access-Fev'!F34</f>
        <v>OPERACOES ESPECIAIS: CUMPRIMENTO DE SENTENCAS JUDICIAIS</v>
      </c>
      <c r="F35" s="48" t="str">
        <f>'[1]Access-Fev'!H34</f>
        <v>SENTENCAS JUDICIAIS TRANSITADAS EM JULGADO DE PEQUENO VALOR</v>
      </c>
      <c r="G35" s="49" t="str">
        <f>'[1]Access-Fev'!I34</f>
        <v>1</v>
      </c>
      <c r="H35" s="49" t="str">
        <f>'[1]Access-Fev'!J34</f>
        <v>0100</v>
      </c>
      <c r="I35" s="48" t="str">
        <f>'[1]Access-Fev'!K34</f>
        <v>RECURSOS ORDINARIOS</v>
      </c>
      <c r="J35" s="49" t="str">
        <f>'[1]Access-Fev'!L34</f>
        <v>1</v>
      </c>
      <c r="K35" s="51"/>
      <c r="L35" s="51"/>
      <c r="M35" s="51"/>
      <c r="N35" s="51">
        <f t="shared" si="0"/>
        <v>0</v>
      </c>
      <c r="O35" s="51"/>
      <c r="P35" s="53">
        <f>IF('[1]Access-Fev'!N34=0,'[1]Access-Fev'!M34,0)</f>
        <v>3398850</v>
      </c>
      <c r="Q35" s="53">
        <f>IF('[1]Access-Fev'!N34&gt;0,'[1]Access-Fev'!N34,0)</f>
        <v>0</v>
      </c>
      <c r="R35" s="53">
        <f t="shared" si="1"/>
        <v>3398850</v>
      </c>
      <c r="S35" s="53">
        <f>'[1]Access-Fev'!O34</f>
        <v>3378928.27</v>
      </c>
      <c r="T35" s="54">
        <f t="shared" si="2"/>
        <v>0.99413868514350445</v>
      </c>
      <c r="U35" s="53">
        <f>'[1]Access-Fev'!P34</f>
        <v>3378928.27</v>
      </c>
      <c r="V35" s="54">
        <f t="shared" si="3"/>
        <v>0.99413868514350445</v>
      </c>
      <c r="W35" s="53">
        <f>'[1]Access-Fev'!Q34</f>
        <v>3378928.27</v>
      </c>
      <c r="X35" s="54">
        <f t="shared" si="4"/>
        <v>0.99413868514350445</v>
      </c>
    </row>
    <row r="36" spans="1:24" ht="28.5" customHeight="1" thickBot="1">
      <c r="A36" s="14" t="s">
        <v>48</v>
      </c>
      <c r="B36" s="55"/>
      <c r="C36" s="55"/>
      <c r="D36" s="55"/>
      <c r="E36" s="55"/>
      <c r="F36" s="55"/>
      <c r="G36" s="55"/>
      <c r="H36" s="55"/>
      <c r="I36" s="55"/>
      <c r="J36" s="15"/>
      <c r="K36" s="56">
        <f t="shared" ref="K36:S36" si="5">SUM(K10:K35)</f>
        <v>0</v>
      </c>
      <c r="L36" s="56">
        <f t="shared" si="5"/>
        <v>0</v>
      </c>
      <c r="M36" s="56">
        <f t="shared" si="5"/>
        <v>0</v>
      </c>
      <c r="N36" s="56">
        <f t="shared" si="5"/>
        <v>0</v>
      </c>
      <c r="O36" s="56">
        <f t="shared" si="5"/>
        <v>0</v>
      </c>
      <c r="P36" s="57">
        <f>SUM(P10:P35)</f>
        <v>200845712</v>
      </c>
      <c r="Q36" s="57">
        <f t="shared" si="5"/>
        <v>3483691049</v>
      </c>
      <c r="R36" s="57">
        <f t="shared" si="5"/>
        <v>3684536761</v>
      </c>
      <c r="S36" s="57">
        <f t="shared" si="5"/>
        <v>200738225.96000001</v>
      </c>
      <c r="T36" s="58">
        <f>IF(R36&gt;0,S36/R36,0)</f>
        <v>5.4481265619268443E-2</v>
      </c>
      <c r="U36" s="57">
        <f>SUM(U10:U35)</f>
        <v>200738225.96000001</v>
      </c>
      <c r="V36" s="58">
        <f>IF(R36&gt;0,U36/R36,0)</f>
        <v>5.4481265619268443E-2</v>
      </c>
      <c r="W36" s="57">
        <f>SUM(W10:W35)</f>
        <v>200738225.96000001</v>
      </c>
      <c r="X36" s="58">
        <f>IF(R36&gt;0,W36/R36,0)</f>
        <v>5.4481265619268443E-2</v>
      </c>
    </row>
    <row r="37" spans="1:24" ht="28.5" customHeight="1">
      <c r="A37" s="59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60"/>
      <c r="Q37" s="2"/>
      <c r="R37" s="2"/>
      <c r="S37" s="2"/>
      <c r="T37" s="2"/>
      <c r="U37" s="4"/>
      <c r="V37" s="2"/>
      <c r="W37" s="4"/>
      <c r="X37" s="2"/>
    </row>
    <row r="38" spans="1:24" ht="28.5" customHeight="1">
      <c r="A38" s="59" t="s">
        <v>50</v>
      </c>
      <c r="B38" s="61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62"/>
      <c r="Q38" s="2"/>
      <c r="R38" s="2"/>
      <c r="S38" s="2"/>
      <c r="T38" s="2"/>
      <c r="U38" s="4"/>
      <c r="V38" s="2"/>
      <c r="W38" s="4"/>
      <c r="X38" s="2"/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2017-10-17T20:47:10Z</dcterms:created>
  <dcterms:modified xsi:type="dcterms:W3CDTF">2017-10-17T20:47:39Z</dcterms:modified>
</cp:coreProperties>
</file>