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Jun!$A$1:$X$39</definedName>
  </definedNames>
  <calcPr calcId="145621"/>
</workbook>
</file>

<file path=xl/calcChain.xml><?xml version="1.0" encoding="utf-8"?>
<calcChain xmlns="http://schemas.openxmlformats.org/spreadsheetml/2006/main">
  <c r="O37" i="1" l="1"/>
  <c r="M37" i="1"/>
  <c r="L37" i="1"/>
  <c r="K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7" i="1" s="1"/>
  <c r="U10" i="1"/>
  <c r="U37" i="1" s="1"/>
  <c r="S10" i="1"/>
  <c r="S37" i="1" s="1"/>
  <c r="Q10" i="1"/>
  <c r="Q37" i="1" s="1"/>
  <c r="P10" i="1"/>
  <c r="P37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X10" i="1" s="1"/>
  <c r="R11" i="1"/>
  <c r="R12" i="1"/>
  <c r="X12" i="1" s="1"/>
  <c r="R13" i="1"/>
  <c r="R14" i="1"/>
  <c r="X14" i="1" s="1"/>
  <c r="R15" i="1"/>
  <c r="R16" i="1"/>
  <c r="X16" i="1" s="1"/>
  <c r="R17" i="1"/>
  <c r="R18" i="1"/>
  <c r="X18" i="1" s="1"/>
  <c r="R19" i="1"/>
  <c r="R20" i="1"/>
  <c r="X20" i="1" s="1"/>
  <c r="R21" i="1"/>
  <c r="R22" i="1"/>
  <c r="X22" i="1" s="1"/>
  <c r="R23" i="1"/>
  <c r="R24" i="1"/>
  <c r="X24" i="1" s="1"/>
  <c r="R25" i="1"/>
  <c r="R26" i="1"/>
  <c r="X26" i="1" s="1"/>
  <c r="R27" i="1"/>
  <c r="R28" i="1"/>
  <c r="X28" i="1" s="1"/>
  <c r="R29" i="1"/>
  <c r="R30" i="1"/>
  <c r="X30" i="1" s="1"/>
  <c r="R31" i="1"/>
  <c r="R32" i="1"/>
  <c r="X32" i="1" s="1"/>
  <c r="R33" i="1"/>
  <c r="R34" i="1"/>
  <c r="X34" i="1" s="1"/>
  <c r="R35" i="1"/>
  <c r="R36" i="1"/>
  <c r="X36" i="1" s="1"/>
  <c r="R37" i="1"/>
  <c r="T10" i="1"/>
  <c r="V11" i="1"/>
  <c r="X11" i="1"/>
  <c r="T11" i="1"/>
  <c r="V12" i="1"/>
  <c r="T12" i="1"/>
  <c r="V13" i="1"/>
  <c r="X13" i="1"/>
  <c r="T13" i="1"/>
  <c r="V14" i="1"/>
  <c r="T14" i="1"/>
  <c r="V15" i="1"/>
  <c r="X15" i="1"/>
  <c r="T15" i="1"/>
  <c r="V16" i="1"/>
  <c r="T16" i="1"/>
  <c r="V17" i="1"/>
  <c r="X17" i="1"/>
  <c r="T17" i="1"/>
  <c r="V18" i="1"/>
  <c r="T18" i="1"/>
  <c r="V19" i="1"/>
  <c r="X19" i="1"/>
  <c r="T19" i="1"/>
  <c r="V20" i="1"/>
  <c r="T20" i="1"/>
  <c r="V21" i="1"/>
  <c r="X21" i="1"/>
  <c r="T21" i="1"/>
  <c r="V22" i="1"/>
  <c r="T22" i="1"/>
  <c r="V23" i="1"/>
  <c r="X23" i="1"/>
  <c r="T23" i="1"/>
  <c r="V24" i="1"/>
  <c r="T24" i="1"/>
  <c r="V25" i="1"/>
  <c r="X25" i="1"/>
  <c r="T25" i="1"/>
  <c r="V26" i="1"/>
  <c r="T26" i="1"/>
  <c r="V27" i="1"/>
  <c r="X27" i="1"/>
  <c r="T27" i="1"/>
  <c r="V28" i="1"/>
  <c r="T28" i="1"/>
  <c r="V29" i="1"/>
  <c r="X29" i="1"/>
  <c r="T29" i="1"/>
  <c r="V30" i="1"/>
  <c r="T30" i="1"/>
  <c r="V31" i="1"/>
  <c r="X31" i="1"/>
  <c r="T31" i="1"/>
  <c r="V32" i="1"/>
  <c r="T32" i="1"/>
  <c r="V33" i="1"/>
  <c r="X33" i="1"/>
  <c r="T33" i="1"/>
  <c r="V34" i="1"/>
  <c r="T34" i="1"/>
  <c r="V35" i="1"/>
  <c r="X35" i="1"/>
  <c r="T35" i="1"/>
  <c r="V36" i="1"/>
  <c r="T36" i="1"/>
  <c r="N37" i="1"/>
  <c r="V10" i="1" l="1"/>
  <c r="X37" i="1"/>
  <c r="T37" i="1"/>
  <c r="V3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<sst xmlns="http://schemas.openxmlformats.org/spreadsheetml/2006/main" count="55" uniqueCount="51">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</sst>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80877171</v>
          </cell>
          <cell r="N10">
            <v>80877171</v>
          </cell>
          <cell r="O10">
            <v>78632148.159999996</v>
          </cell>
          <cell r="P10">
            <v>78632148.159999996</v>
          </cell>
          <cell r="Q10">
            <v>78632148.159999996</v>
          </cell>
        </row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1296585</v>
          </cell>
          <cell r="N11">
            <v>1296585</v>
          </cell>
          <cell r="O11">
            <v>901709.03</v>
          </cell>
          <cell r="P11">
            <v>901709.03</v>
          </cell>
          <cell r="Q11">
            <v>901709.03</v>
          </cell>
        </row>
        <row r="12">
          <cell r="A12" t="str">
            <v>24204</v>
          </cell>
          <cell r="B12" t="str">
            <v>COMISSAO NACIONAL DE ENERGIA NUCLEAR - CNEN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1491350</v>
          </cell>
          <cell r="N12">
            <v>1491350</v>
          </cell>
          <cell r="O12">
            <v>1465927.08</v>
          </cell>
          <cell r="P12">
            <v>1465927.08</v>
          </cell>
          <cell r="Q12">
            <v>1465927.08</v>
          </cell>
        </row>
        <row r="13">
          <cell r="A13" t="str">
            <v>25201</v>
          </cell>
          <cell r="B13" t="str">
            <v>BANCO CENTRAL DO BRASIL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10427703</v>
          </cell>
          <cell r="N13">
            <v>10427703</v>
          </cell>
          <cell r="O13">
            <v>10010110.189999999</v>
          </cell>
          <cell r="P13">
            <v>10010110.189999999</v>
          </cell>
          <cell r="Q13">
            <v>10010110.189999999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3</v>
          </cell>
          <cell r="M14">
            <v>65479</v>
          </cell>
          <cell r="N14">
            <v>65479</v>
          </cell>
          <cell r="O14">
            <v>64363.69</v>
          </cell>
          <cell r="P14">
            <v>64363.69</v>
          </cell>
          <cell r="Q14">
            <v>64363.69</v>
          </cell>
        </row>
        <row r="15">
          <cell r="A15" t="str">
            <v>26262</v>
          </cell>
          <cell r="B15" t="str">
            <v>UNIVERSIDADE FEDERAL DE SAO PAULO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3274347</v>
          </cell>
          <cell r="N15">
            <v>3274347</v>
          </cell>
          <cell r="O15">
            <v>3218528.99</v>
          </cell>
          <cell r="P15">
            <v>3218528.99</v>
          </cell>
          <cell r="Q15">
            <v>3218528.99</v>
          </cell>
        </row>
        <row r="16">
          <cell r="A16" t="str">
            <v>26280</v>
          </cell>
          <cell r="B16" t="str">
            <v>FUNDACAO UNIVERSIDADE FEDERAL DE SAO CARLOS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230851</v>
          </cell>
          <cell r="N16">
            <v>230851</v>
          </cell>
          <cell r="O16">
            <v>226915.65</v>
          </cell>
          <cell r="P16">
            <v>226915.65</v>
          </cell>
          <cell r="Q16">
            <v>226915.65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254172</v>
          </cell>
          <cell r="N17">
            <v>254172</v>
          </cell>
          <cell r="O17">
            <v>233278.87</v>
          </cell>
          <cell r="P17">
            <v>233278.87</v>
          </cell>
          <cell r="Q17">
            <v>233278.87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1375710</v>
          </cell>
          <cell r="N18">
            <v>1375710</v>
          </cell>
          <cell r="O18">
            <v>1352258.69</v>
          </cell>
          <cell r="P18">
            <v>1352258.69</v>
          </cell>
          <cell r="Q18">
            <v>1352258.69</v>
          </cell>
        </row>
        <row r="19">
          <cell r="A19" t="str">
            <v>26352</v>
          </cell>
          <cell r="B19" t="str">
            <v>FUNDACAO UNIVERSIDADE FEDERAL DO ABC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99156</v>
          </cell>
          <cell r="N19">
            <v>99156</v>
          </cell>
          <cell r="O19">
            <v>97465.95</v>
          </cell>
          <cell r="P19">
            <v>97465.95</v>
          </cell>
          <cell r="Q19">
            <v>97465.95</v>
          </cell>
        </row>
        <row r="20">
          <cell r="A20" t="str">
            <v>26439</v>
          </cell>
          <cell r="B20" t="str">
            <v>INST.FED.DE EDUC.,CIENC.E TEC.DE SAO PAULO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85663</v>
          </cell>
          <cell r="N20">
            <v>85663</v>
          </cell>
          <cell r="O20">
            <v>84202.83</v>
          </cell>
          <cell r="P20">
            <v>84202.83</v>
          </cell>
          <cell r="Q20">
            <v>84202.83</v>
          </cell>
        </row>
        <row r="21">
          <cell r="A21" t="str">
            <v>40203</v>
          </cell>
          <cell r="B21" t="str">
            <v>FUNDACAO JORGE DUPRAT FIG.DE SEG.MED.TRABALHO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473460</v>
          </cell>
          <cell r="N21">
            <v>473460</v>
          </cell>
          <cell r="O21">
            <v>465389.11</v>
          </cell>
          <cell r="P21">
            <v>465389.11</v>
          </cell>
          <cell r="Q21">
            <v>465389.11</v>
          </cell>
        </row>
        <row r="22">
          <cell r="A22" t="str">
            <v>44201</v>
          </cell>
          <cell r="B22" t="str">
            <v>INST.BRAS.DO MEIO AMB.E REC.NAT.RENOVAVEIS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66079</v>
          </cell>
          <cell r="N22">
            <v>66079</v>
          </cell>
        </row>
        <row r="23">
          <cell r="A23" t="str">
            <v>44201</v>
          </cell>
          <cell r="B23" t="str">
            <v>INST.BRAS.DO MEIO AMB.E REC.NAT.RENOVAVEIS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209695</v>
          </cell>
          <cell r="N23">
            <v>209695</v>
          </cell>
          <cell r="O23">
            <v>206120.85</v>
          </cell>
          <cell r="P23">
            <v>206120.85</v>
          </cell>
          <cell r="Q23">
            <v>206120.85</v>
          </cell>
        </row>
        <row r="24">
          <cell r="A24" t="str">
            <v>55201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37975328</v>
          </cell>
          <cell r="N24">
            <v>37975328</v>
          </cell>
          <cell r="O24">
            <v>34520998.780000001</v>
          </cell>
          <cell r="P24">
            <v>34520998.780000001</v>
          </cell>
          <cell r="Q24">
            <v>34520998.780000001</v>
          </cell>
        </row>
        <row r="25">
          <cell r="A25" t="str">
            <v>55201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7539383</v>
          </cell>
          <cell r="N25">
            <v>7539383</v>
          </cell>
          <cell r="O25">
            <v>7278765.5899999999</v>
          </cell>
          <cell r="P25">
            <v>7278765.5899999999</v>
          </cell>
          <cell r="Q25">
            <v>7278765.5899999999</v>
          </cell>
        </row>
        <row r="26">
          <cell r="A26" t="str">
            <v>55901</v>
          </cell>
          <cell r="B26" t="str">
            <v>FUNDO NACIONAL DE ASSISTENCIA SOCIAL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81259165</v>
          </cell>
          <cell r="N26">
            <v>81259165</v>
          </cell>
          <cell r="O26">
            <v>79172472.709999993</v>
          </cell>
          <cell r="P26">
            <v>79172472.709999993</v>
          </cell>
          <cell r="Q26">
            <v>79172472.709999993</v>
          </cell>
        </row>
        <row r="27">
          <cell r="A27" t="str">
            <v>55901</v>
          </cell>
          <cell r="B27" t="str">
            <v>FUNDO NACIONAL DE ASSISTENCIA SOCIAL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0625</v>
          </cell>
          <cell r="H27" t="str">
            <v>SENTENCAS JUDICIAIS TRANSITADAS EM JULGADO DE PEQUENO VALOR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74590651</v>
          </cell>
          <cell r="N27">
            <v>0</v>
          </cell>
          <cell r="O27">
            <v>74545713.25</v>
          </cell>
          <cell r="P27">
            <v>74545713.25</v>
          </cell>
          <cell r="Q27">
            <v>74545713.25</v>
          </cell>
        </row>
        <row r="28">
          <cell r="A28" t="str">
            <v>55902</v>
          </cell>
          <cell r="B28" t="str">
            <v>FUNDO DO REGIME GERAL DA PREVID.SOCIAL-FRGPS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2264051660</v>
          </cell>
          <cell r="N28">
            <v>2264051660</v>
          </cell>
          <cell r="O28">
            <v>2213875587.3200002</v>
          </cell>
          <cell r="P28">
            <v>2213875587.3200002</v>
          </cell>
          <cell r="Q28">
            <v>2213875587.3200002</v>
          </cell>
        </row>
        <row r="29">
          <cell r="A29" t="str">
            <v>55902</v>
          </cell>
          <cell r="B29" t="str">
            <v>FUNDO DO REGIME GERAL DA PREVID.SOCIAL-FRGPS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0625</v>
          </cell>
          <cell r="H29" t="str">
            <v>SENTENCAS JUDICIAIS TRANSITADAS EM JULGADO DE PEQUENO VALOR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659116125</v>
          </cell>
          <cell r="N29">
            <v>0</v>
          </cell>
          <cell r="O29">
            <v>658382844.30999994</v>
          </cell>
          <cell r="P29">
            <v>658382844.30999994</v>
          </cell>
          <cell r="Q29">
            <v>658382844.30999994</v>
          </cell>
        </row>
        <row r="30">
          <cell r="A30" t="str">
            <v>71103</v>
          </cell>
          <cell r="B30" t="str">
            <v>ENCARGOS FINANC.DA UNIAO-SENTENCAS JUDICIAIS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5</v>
          </cell>
          <cell r="M30">
            <v>23168353</v>
          </cell>
          <cell r="N30">
            <v>23156353</v>
          </cell>
          <cell r="O30">
            <v>19436718.859999999</v>
          </cell>
          <cell r="P30">
            <v>19436718.859999999</v>
          </cell>
          <cell r="Q30">
            <v>19436718.859999999</v>
          </cell>
        </row>
        <row r="31">
          <cell r="A31" t="str">
            <v>71103</v>
          </cell>
          <cell r="B31" t="str">
            <v>ENCARGOS FINANC.DA UNIAO-SENTENCAS JUDICIAIS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68801402</v>
          </cell>
          <cell r="N31">
            <v>68801402</v>
          </cell>
          <cell r="O31">
            <v>68503036.599999994</v>
          </cell>
          <cell r="P31">
            <v>68503036.599999994</v>
          </cell>
          <cell r="Q31">
            <v>68503036.599999994</v>
          </cell>
        </row>
        <row r="32">
          <cell r="A32" t="str">
            <v>71103</v>
          </cell>
          <cell r="B32" t="str">
            <v>ENCARGOS FINANC.DA UNIAO-SENTENCAS JUDICIAIS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0144</v>
          </cell>
          <cell r="K32" t="str">
            <v>TITULOS DE RESPONSABILID.DO TESOURO NACIONAL</v>
          </cell>
          <cell r="L32" t="str">
            <v>3</v>
          </cell>
          <cell r="M32">
            <v>899763337</v>
          </cell>
          <cell r="N32">
            <v>899763337</v>
          </cell>
          <cell r="O32">
            <v>788733384.63</v>
          </cell>
          <cell r="P32">
            <v>788733384.63</v>
          </cell>
          <cell r="Q32">
            <v>788733384.63</v>
          </cell>
        </row>
        <row r="33">
          <cell r="A33" t="str">
            <v>71103</v>
          </cell>
          <cell r="B33" t="str">
            <v>ENCARGOS FINANC.DA UNIAO-SENTENCAS JUDICIAIS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00G5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2026890</v>
          </cell>
          <cell r="N33">
            <v>0</v>
          </cell>
          <cell r="O33">
            <v>2026887.36</v>
          </cell>
          <cell r="P33">
            <v>2026886.1</v>
          </cell>
          <cell r="Q33">
            <v>2026886.1</v>
          </cell>
        </row>
        <row r="34">
          <cell r="A34" t="str">
            <v>71103</v>
          </cell>
          <cell r="B34" t="str">
            <v>ENCARGOS FINANC.DA UNIAO-SENTENCAS JUDICIAIS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0625</v>
          </cell>
          <cell r="H34" t="str">
            <v>SENTENCAS JUDICIAIS TRANSITADAS EM JULGADO DE PEQUENO VALOR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5</v>
          </cell>
          <cell r="M34">
            <v>85959</v>
          </cell>
          <cell r="N34">
            <v>0</v>
          </cell>
          <cell r="O34">
            <v>85957.91</v>
          </cell>
          <cell r="P34">
            <v>85957.91</v>
          </cell>
          <cell r="Q34">
            <v>85957.91</v>
          </cell>
        </row>
        <row r="35">
          <cell r="A35" t="str">
            <v>71103</v>
          </cell>
          <cell r="B35" t="str">
            <v>ENCARGOS FINANC.DA UNIAO-SENTENCAS JUDICIAIS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0625</v>
          </cell>
          <cell r="H35" t="str">
            <v>SENTENCAS JUDICIAIS TRANSITADAS EM JULGADO DE PEQUENO VALOR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154924100</v>
          </cell>
          <cell r="N35">
            <v>0</v>
          </cell>
          <cell r="O35">
            <v>154555097.06</v>
          </cell>
          <cell r="P35">
            <v>154555097.06</v>
          </cell>
          <cell r="Q35">
            <v>154555097.06</v>
          </cell>
        </row>
        <row r="36">
          <cell r="A36" t="str">
            <v>71103</v>
          </cell>
          <cell r="B36" t="str">
            <v>ENCARGOS FINANC.DA UNIAO-SENTENCAS JUDICIAIS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0625</v>
          </cell>
          <cell r="H36" t="str">
            <v>SENTENCAS JUDICIAIS TRANSITADAS EM JULGADO DE PEQUENO VALOR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50569881</v>
          </cell>
          <cell r="N36">
            <v>0</v>
          </cell>
          <cell r="O36">
            <v>50544987.909999996</v>
          </cell>
          <cell r="P36">
            <v>50544987.909999996</v>
          </cell>
          <cell r="Q36">
            <v>50544987.909999996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55" zoomScaleNormal="100" zoomScaleSheetLayoutView="5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42887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'[1]Access-Jun'!A10</f>
        <v>20201</v>
      </c>
      <c r="B10" s="38" t="str">
        <f>'[1]Access-Jun'!B10</f>
        <v>INSTIT.NAC.DE COLONIZ.E REF.AGRARIA - INCRA</v>
      </c>
      <c r="C10" s="39" t="str">
        <f>CONCATENATE('[1]Access-Jun'!C10,".",'[1]Access-Jun'!D10)</f>
        <v>28.846</v>
      </c>
      <c r="D10" s="39" t="str">
        <f>CONCATENATE('[1]Access-Jun'!E10,".",'[1]Access-Jun'!G10)</f>
        <v>0901.0005</v>
      </c>
      <c r="E10" s="38" t="str">
        <f>'[1]Access-Jun'!F10</f>
        <v>OPERACOES ESPECIAIS: CUMPRIMENTO DE SENTENCAS JUDICIAIS</v>
      </c>
      <c r="F10" s="40" t="str">
        <f>'[1]Access-Jun'!H10</f>
        <v>SENTENCAS JUDICIAIS TRANSITADAS EM JULGADO (PRECATORIOS)</v>
      </c>
      <c r="G10" s="39" t="str">
        <f>'[1]Access-Jun'!I10</f>
        <v>1</v>
      </c>
      <c r="H10" s="39" t="str">
        <f>'[1]Access-Jun'!J10</f>
        <v>0100</v>
      </c>
      <c r="I10" s="38" t="str">
        <f>'[1]Access-Jun'!K10</f>
        <v>RECURSOS ORDINARIOS</v>
      </c>
      <c r="J10" s="39" t="str">
        <f>'[1]Access-Jun'!L10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IF('[1]Access-Jun'!N10=0,'[1]Access-Jun'!M10,0)</f>
        <v>0</v>
      </c>
      <c r="Q10" s="43">
        <f>IF('[1]Access-Jun'!N10&gt;0,'[1]Access-Jun'!N10,0)</f>
        <v>80877171</v>
      </c>
      <c r="R10" s="43">
        <f t="shared" ref="R10:R33" si="1">N10-O10+P10+Q10</f>
        <v>80877171</v>
      </c>
      <c r="S10" s="43">
        <f>'[1]Access-Jun'!O10</f>
        <v>78632148.159999996</v>
      </c>
      <c r="T10" s="44">
        <f t="shared" ref="T10:T33" si="2">IF(R10&gt;0,S10/R10,0)</f>
        <v>0.97224157556153878</v>
      </c>
      <c r="U10" s="43">
        <f>'[1]Access-Jun'!P10</f>
        <v>78632148.159999996</v>
      </c>
      <c r="V10" s="44">
        <f t="shared" ref="V10:V33" si="3">IF(R10&gt;0,U10/R10,0)</f>
        <v>0.97224157556153878</v>
      </c>
      <c r="W10" s="43">
        <f>'[1]Access-Jun'!Q10</f>
        <v>78632148.159999996</v>
      </c>
      <c r="X10" s="44">
        <f t="shared" ref="X10:X33" si="4">IF(R10&gt;0,W10/R10,0)</f>
        <v>0.97224157556153878</v>
      </c>
    </row>
    <row r="11" spans="1:24" ht="28.5" customHeight="1">
      <c r="A11" s="37" t="str">
        <f>'[1]Access-Jun'!A11</f>
        <v>20201</v>
      </c>
      <c r="B11" s="38" t="str">
        <f>'[1]Access-Jun'!B11</f>
        <v>INSTIT.NAC.DE COLONIZ.E REF.AGRARIA - INCRA</v>
      </c>
      <c r="C11" s="39" t="str">
        <f>CONCATENATE('[1]Access-Jun'!C11,".",'[1]Access-Jun'!D11)</f>
        <v>28.846</v>
      </c>
      <c r="D11" s="39" t="str">
        <f>CONCATENATE('[1]Access-Jun'!E11,".",'[1]Access-Jun'!G11)</f>
        <v>0901.0005</v>
      </c>
      <c r="E11" s="38" t="str">
        <f>'[1]Access-Jun'!F11</f>
        <v>OPERACOES ESPECIAIS: CUMPRIMENTO DE SENTENCAS JUDICIAIS</v>
      </c>
      <c r="F11" s="38" t="str">
        <f>'[1]Access-Jun'!H11</f>
        <v>SENTENCAS JUDICIAIS TRANSITADAS EM JULGADO (PRECATORIOS)</v>
      </c>
      <c r="G11" s="39" t="str">
        <f>'[1]Access-Jun'!I11</f>
        <v>1</v>
      </c>
      <c r="H11" s="39" t="str">
        <f>'[1]Access-Jun'!J11</f>
        <v>0100</v>
      </c>
      <c r="I11" s="38" t="str">
        <f>'[1]Access-Jun'!K11</f>
        <v>RECURSOS ORDINARIOS</v>
      </c>
      <c r="J11" s="39" t="str">
        <f>'[1]Access-Jun'!L11</f>
        <v>3</v>
      </c>
      <c r="K11" s="43"/>
      <c r="L11" s="43"/>
      <c r="M11" s="43"/>
      <c r="N11" s="41">
        <f t="shared" si="0"/>
        <v>0</v>
      </c>
      <c r="O11" s="43"/>
      <c r="P11" s="43">
        <f>IF('[1]Access-Jun'!N11=0,'[1]Access-Jun'!M11,0)</f>
        <v>0</v>
      </c>
      <c r="Q11" s="43">
        <f>IF('[1]Access-Jun'!N11&gt;0,'[1]Access-Jun'!N11,0)</f>
        <v>1296585</v>
      </c>
      <c r="R11" s="43">
        <f t="shared" si="1"/>
        <v>1296585</v>
      </c>
      <c r="S11" s="43">
        <f>'[1]Access-Jun'!O11</f>
        <v>901709.03</v>
      </c>
      <c r="T11" s="44">
        <f t="shared" si="2"/>
        <v>0.69544922238032991</v>
      </c>
      <c r="U11" s="43">
        <f>'[1]Access-Jun'!P11</f>
        <v>901709.03</v>
      </c>
      <c r="V11" s="44">
        <f t="shared" si="3"/>
        <v>0.69544922238032991</v>
      </c>
      <c r="W11" s="43">
        <f>'[1]Access-Jun'!Q11</f>
        <v>901709.03</v>
      </c>
      <c r="X11" s="44">
        <f t="shared" si="4"/>
        <v>0.69544922238032991</v>
      </c>
    </row>
    <row r="12" spans="1:24" ht="28.5" customHeight="1">
      <c r="A12" s="37" t="str">
        <f>'[1]Access-Jun'!A12</f>
        <v>24204</v>
      </c>
      <c r="B12" s="38" t="str">
        <f>'[1]Access-Jun'!B12</f>
        <v>COMISSAO NACIONAL DE ENERGIA NUCLEAR - CNEN</v>
      </c>
      <c r="C12" s="39" t="str">
        <f>CONCATENATE('[1]Access-Jun'!C12,".",'[1]Access-Jun'!D12)</f>
        <v>28.846</v>
      </c>
      <c r="D12" s="39" t="str">
        <f>CONCATENATE('[1]Access-Jun'!E12,".",'[1]Access-Jun'!G12)</f>
        <v>0901.0005</v>
      </c>
      <c r="E12" s="38" t="str">
        <f>'[1]Access-Jun'!F12</f>
        <v>OPERACOES ESPECIAIS: CUMPRIMENTO DE SENTENCAS JUDICIAIS</v>
      </c>
      <c r="F12" s="38" t="str">
        <f>'[1]Access-Jun'!H12</f>
        <v>SENTENCAS JUDICIAIS TRANSITADAS EM JULGADO (PRECATORIOS)</v>
      </c>
      <c r="G12" s="39" t="str">
        <f>'[1]Access-Jun'!I12</f>
        <v>1</v>
      </c>
      <c r="H12" s="39" t="str">
        <f>'[1]Access-Jun'!J12</f>
        <v>0100</v>
      </c>
      <c r="I12" s="38" t="str">
        <f>'[1]Access-Jun'!K12</f>
        <v>RECURSOS ORDINARIOS</v>
      </c>
      <c r="J12" s="39" t="str">
        <f>'[1]Access-Jun'!L12</f>
        <v>1</v>
      </c>
      <c r="K12" s="43"/>
      <c r="L12" s="43"/>
      <c r="M12" s="43"/>
      <c r="N12" s="41">
        <f t="shared" si="0"/>
        <v>0</v>
      </c>
      <c r="O12" s="43"/>
      <c r="P12" s="43">
        <f>IF('[1]Access-Jun'!N12=0,'[1]Access-Jun'!M12,0)</f>
        <v>0</v>
      </c>
      <c r="Q12" s="43">
        <f>IF('[1]Access-Jun'!N12&gt;0,'[1]Access-Jun'!N12,0)</f>
        <v>1491350</v>
      </c>
      <c r="R12" s="43">
        <f t="shared" si="1"/>
        <v>1491350</v>
      </c>
      <c r="S12" s="43">
        <f>'[1]Access-Jun'!O12</f>
        <v>1465927.08</v>
      </c>
      <c r="T12" s="44">
        <f t="shared" si="2"/>
        <v>0.98295308277734939</v>
      </c>
      <c r="U12" s="43">
        <f>'[1]Access-Jun'!P12</f>
        <v>1465927.08</v>
      </c>
      <c r="V12" s="44">
        <f t="shared" si="3"/>
        <v>0.98295308277734939</v>
      </c>
      <c r="W12" s="43">
        <f>'[1]Access-Jun'!Q12</f>
        <v>1465927.08</v>
      </c>
      <c r="X12" s="44">
        <f t="shared" si="4"/>
        <v>0.98295308277734939</v>
      </c>
    </row>
    <row r="13" spans="1:24" ht="28.5" customHeight="1">
      <c r="A13" s="37" t="str">
        <f>'[1]Access-Jun'!A13</f>
        <v>25201</v>
      </c>
      <c r="B13" s="38" t="str">
        <f>'[1]Access-Jun'!B13</f>
        <v>BANCO CENTRAL DO BRASIL</v>
      </c>
      <c r="C13" s="39" t="str">
        <f>CONCATENATE('[1]Access-Jun'!C13,".",'[1]Access-Jun'!D13)</f>
        <v>28.846</v>
      </c>
      <c r="D13" s="39" t="str">
        <f>CONCATENATE('[1]Access-Jun'!E13,".",'[1]Access-Jun'!G13)</f>
        <v>0901.0005</v>
      </c>
      <c r="E13" s="38" t="str">
        <f>'[1]Access-Jun'!F13</f>
        <v>OPERACOES ESPECIAIS: CUMPRIMENTO DE SENTENCAS JUDICIAIS</v>
      </c>
      <c r="F13" s="38" t="str">
        <f>'[1]Access-Jun'!H13</f>
        <v>SENTENCAS JUDICIAIS TRANSITADAS EM JULGADO (PRECATORIOS)</v>
      </c>
      <c r="G13" s="39" t="str">
        <f>'[1]Access-Jun'!I13</f>
        <v>1</v>
      </c>
      <c r="H13" s="39" t="str">
        <f>'[1]Access-Jun'!J13</f>
        <v>0100</v>
      </c>
      <c r="I13" s="38" t="str">
        <f>'[1]Access-Jun'!K13</f>
        <v>RECURSOS ORDINARIOS</v>
      </c>
      <c r="J13" s="39" t="str">
        <f>'[1]Access-Jun'!L13</f>
        <v>3</v>
      </c>
      <c r="K13" s="43"/>
      <c r="L13" s="43"/>
      <c r="M13" s="43"/>
      <c r="N13" s="41">
        <f t="shared" si="0"/>
        <v>0</v>
      </c>
      <c r="O13" s="43"/>
      <c r="P13" s="43">
        <f>IF('[1]Access-Jun'!N13=0,'[1]Access-Jun'!M13,0)</f>
        <v>0</v>
      </c>
      <c r="Q13" s="43">
        <f>IF('[1]Access-Jun'!N13&gt;0,'[1]Access-Jun'!N13,0)</f>
        <v>10427703</v>
      </c>
      <c r="R13" s="43">
        <f t="shared" si="1"/>
        <v>10427703</v>
      </c>
      <c r="S13" s="43">
        <f>'[1]Access-Jun'!O13</f>
        <v>10010110.189999999</v>
      </c>
      <c r="T13" s="44">
        <f t="shared" si="2"/>
        <v>0.9599535190060553</v>
      </c>
      <c r="U13" s="43">
        <f>'[1]Access-Jun'!P13</f>
        <v>10010110.189999999</v>
      </c>
      <c r="V13" s="44">
        <f t="shared" si="3"/>
        <v>0.9599535190060553</v>
      </c>
      <c r="W13" s="43">
        <f>'[1]Access-Jun'!Q13</f>
        <v>10010110.189999999</v>
      </c>
      <c r="X13" s="44">
        <f t="shared" si="4"/>
        <v>0.9599535190060553</v>
      </c>
    </row>
    <row r="14" spans="1:24" ht="28.5" customHeight="1">
      <c r="A14" s="37" t="str">
        <f>'[1]Access-Jun'!A14</f>
        <v>26262</v>
      </c>
      <c r="B14" s="38" t="str">
        <f>'[1]Access-Jun'!B14</f>
        <v>UNIVERSIDADE FEDERAL DE SAO PAULO</v>
      </c>
      <c r="C14" s="39" t="str">
        <f>CONCATENATE('[1]Access-Jun'!C14,".",'[1]Access-Jun'!D14)</f>
        <v>28.846</v>
      </c>
      <c r="D14" s="39" t="str">
        <f>CONCATENATE('[1]Access-Jun'!E14,".",'[1]Access-Jun'!G14)</f>
        <v>0901.0005</v>
      </c>
      <c r="E14" s="38" t="str">
        <f>'[1]Access-Jun'!F14</f>
        <v>OPERACOES ESPECIAIS: CUMPRIMENTO DE SENTENCAS JUDICIAIS</v>
      </c>
      <c r="F14" s="38" t="str">
        <f>'[1]Access-Jun'!H14</f>
        <v>SENTENCAS JUDICIAIS TRANSITADAS EM JULGADO (PRECATORIOS)</v>
      </c>
      <c r="G14" s="39" t="str">
        <f>'[1]Access-Jun'!I14</f>
        <v>1</v>
      </c>
      <c r="H14" s="39" t="str">
        <f>'[1]Access-Jun'!J14</f>
        <v>0100</v>
      </c>
      <c r="I14" s="38" t="str">
        <f>'[1]Access-Jun'!K14</f>
        <v>RECURSOS ORDINARIOS</v>
      </c>
      <c r="J14" s="39" t="str">
        <f>'[1]Access-Jun'!L14</f>
        <v>3</v>
      </c>
      <c r="K14" s="41"/>
      <c r="L14" s="41"/>
      <c r="M14" s="41"/>
      <c r="N14" s="41">
        <f t="shared" si="0"/>
        <v>0</v>
      </c>
      <c r="O14" s="41"/>
      <c r="P14" s="43">
        <f>IF('[1]Access-Jun'!N14=0,'[1]Access-Jun'!M14,0)</f>
        <v>0</v>
      </c>
      <c r="Q14" s="43">
        <f>IF('[1]Access-Jun'!N14&gt;0,'[1]Access-Jun'!N14,0)</f>
        <v>65479</v>
      </c>
      <c r="R14" s="43">
        <f t="shared" si="1"/>
        <v>65479</v>
      </c>
      <c r="S14" s="43">
        <f>'[1]Access-Jun'!O14</f>
        <v>64363.69</v>
      </c>
      <c r="T14" s="44">
        <f t="shared" si="2"/>
        <v>0.98296690542005838</v>
      </c>
      <c r="U14" s="43">
        <f>'[1]Access-Jun'!P14</f>
        <v>64363.69</v>
      </c>
      <c r="V14" s="44">
        <f t="shared" si="3"/>
        <v>0.98296690542005838</v>
      </c>
      <c r="W14" s="43">
        <f>'[1]Access-Jun'!Q14</f>
        <v>64363.69</v>
      </c>
      <c r="X14" s="44">
        <f t="shared" si="4"/>
        <v>0.98296690542005838</v>
      </c>
    </row>
    <row r="15" spans="1:24" ht="28.5" customHeight="1">
      <c r="A15" s="37" t="str">
        <f>'[1]Access-Jun'!A15</f>
        <v>26262</v>
      </c>
      <c r="B15" s="38" t="str">
        <f>'[1]Access-Jun'!B15</f>
        <v>UNIVERSIDADE FEDERAL DE SAO PAULO</v>
      </c>
      <c r="C15" s="39" t="str">
        <f>CONCATENATE('[1]Access-Jun'!C15,".",'[1]Access-Jun'!D15)</f>
        <v>28.846</v>
      </c>
      <c r="D15" s="39" t="str">
        <f>CONCATENATE('[1]Access-Jun'!E15,".",'[1]Access-Jun'!G15)</f>
        <v>0901.0005</v>
      </c>
      <c r="E15" s="38" t="str">
        <f>'[1]Access-Jun'!F15</f>
        <v>OPERACOES ESPECIAIS: CUMPRIMENTO DE SENTENCAS JUDICIAIS</v>
      </c>
      <c r="F15" s="38" t="str">
        <f>'[1]Access-Jun'!H15</f>
        <v>SENTENCAS JUDICIAIS TRANSITADAS EM JULGADO (PRECATORIOS)</v>
      </c>
      <c r="G15" s="39" t="str">
        <f>'[1]Access-Jun'!I15</f>
        <v>1</v>
      </c>
      <c r="H15" s="39" t="str">
        <f>'[1]Access-Jun'!J15</f>
        <v>0100</v>
      </c>
      <c r="I15" s="38" t="str">
        <f>'[1]Access-Jun'!K15</f>
        <v>RECURSOS ORDINARIOS</v>
      </c>
      <c r="J15" s="39" t="str">
        <f>'[1]Access-Jun'!L15</f>
        <v>1</v>
      </c>
      <c r="K15" s="43"/>
      <c r="L15" s="43"/>
      <c r="M15" s="43"/>
      <c r="N15" s="41">
        <f t="shared" si="0"/>
        <v>0</v>
      </c>
      <c r="O15" s="43"/>
      <c r="P15" s="43">
        <f>IF('[1]Access-Jun'!N15=0,'[1]Access-Jun'!M15,0)</f>
        <v>0</v>
      </c>
      <c r="Q15" s="43">
        <f>IF('[1]Access-Jun'!N15&gt;0,'[1]Access-Jun'!N15,0)</f>
        <v>3274347</v>
      </c>
      <c r="R15" s="43">
        <f t="shared" si="1"/>
        <v>3274347</v>
      </c>
      <c r="S15" s="43">
        <f>'[1]Access-Jun'!O15</f>
        <v>3218528.99</v>
      </c>
      <c r="T15" s="44">
        <f t="shared" si="2"/>
        <v>0.98295293382161397</v>
      </c>
      <c r="U15" s="43">
        <f>'[1]Access-Jun'!P15</f>
        <v>3218528.99</v>
      </c>
      <c r="V15" s="44">
        <f t="shared" si="3"/>
        <v>0.98295293382161397</v>
      </c>
      <c r="W15" s="43">
        <f>'[1]Access-Jun'!Q15</f>
        <v>3218528.99</v>
      </c>
      <c r="X15" s="44">
        <f t="shared" si="4"/>
        <v>0.98295293382161397</v>
      </c>
    </row>
    <row r="16" spans="1:24" ht="28.5" customHeight="1">
      <c r="A16" s="37" t="str">
        <f>'[1]Access-Jun'!A16</f>
        <v>26280</v>
      </c>
      <c r="B16" s="38" t="str">
        <f>'[1]Access-Jun'!B16</f>
        <v>FUNDACAO UNIVERSIDADE FEDERAL DE SAO CARLOS</v>
      </c>
      <c r="C16" s="39" t="str">
        <f>CONCATENATE('[1]Access-Jun'!C16,".",'[1]Access-Jun'!D16)</f>
        <v>28.846</v>
      </c>
      <c r="D16" s="39" t="str">
        <f>CONCATENATE('[1]Access-Jun'!E16,".",'[1]Access-Jun'!G16)</f>
        <v>0901.0005</v>
      </c>
      <c r="E16" s="38" t="str">
        <f>'[1]Access-Jun'!F16</f>
        <v>OPERACOES ESPECIAIS: CUMPRIMENTO DE SENTENCAS JUDICIAIS</v>
      </c>
      <c r="F16" s="38" t="str">
        <f>'[1]Access-Jun'!H16</f>
        <v>SENTENCAS JUDICIAIS TRANSITADAS EM JULGADO (PRECATORIOS)</v>
      </c>
      <c r="G16" s="39" t="str">
        <f>'[1]Access-Jun'!I16</f>
        <v>1</v>
      </c>
      <c r="H16" s="39" t="str">
        <f>'[1]Access-Jun'!J16</f>
        <v>0100</v>
      </c>
      <c r="I16" s="38" t="str">
        <f>'[1]Access-Jun'!K16</f>
        <v>RECURSOS ORDINARIOS</v>
      </c>
      <c r="J16" s="39" t="str">
        <f>'[1]Access-Jun'!L16</f>
        <v>1</v>
      </c>
      <c r="K16" s="43"/>
      <c r="L16" s="43"/>
      <c r="M16" s="43"/>
      <c r="N16" s="41">
        <f t="shared" si="0"/>
        <v>0</v>
      </c>
      <c r="O16" s="43"/>
      <c r="P16" s="43">
        <f>IF('[1]Access-Jun'!N16=0,'[1]Access-Jun'!M16,0)</f>
        <v>0</v>
      </c>
      <c r="Q16" s="43">
        <f>IF('[1]Access-Jun'!N16&gt;0,'[1]Access-Jun'!N16,0)</f>
        <v>230851</v>
      </c>
      <c r="R16" s="43">
        <f t="shared" si="1"/>
        <v>230851</v>
      </c>
      <c r="S16" s="43">
        <f>'[1]Access-Jun'!O16</f>
        <v>226915.65</v>
      </c>
      <c r="T16" s="44">
        <f t="shared" si="2"/>
        <v>0.98295285703765634</v>
      </c>
      <c r="U16" s="43">
        <f>'[1]Access-Jun'!P16</f>
        <v>226915.65</v>
      </c>
      <c r="V16" s="44">
        <f t="shared" si="3"/>
        <v>0.98295285703765634</v>
      </c>
      <c r="W16" s="43">
        <f>'[1]Access-Jun'!Q16</f>
        <v>226915.65</v>
      </c>
      <c r="X16" s="44">
        <f t="shared" si="4"/>
        <v>0.98295285703765634</v>
      </c>
    </row>
    <row r="17" spans="1:24" ht="28.5" customHeight="1">
      <c r="A17" s="37" t="str">
        <f>'[1]Access-Jun'!A17</f>
        <v>26283</v>
      </c>
      <c r="B17" s="38" t="str">
        <f>'[1]Access-Jun'!B17</f>
        <v>FUNDACAO UNIVERSIDADE FED.DE MATO GROS.DO SUL</v>
      </c>
      <c r="C17" s="39" t="str">
        <f>CONCATENATE('[1]Access-Jun'!C17,".",'[1]Access-Jun'!D17)</f>
        <v>28.846</v>
      </c>
      <c r="D17" s="39" t="str">
        <f>CONCATENATE('[1]Access-Jun'!E17,".",'[1]Access-Jun'!G17)</f>
        <v>0901.0005</v>
      </c>
      <c r="E17" s="38" t="str">
        <f>'[1]Access-Jun'!F17</f>
        <v>OPERACOES ESPECIAIS: CUMPRIMENTO DE SENTENCAS JUDICIAIS</v>
      </c>
      <c r="F17" s="38" t="str">
        <f>'[1]Access-Jun'!H17</f>
        <v>SENTENCAS JUDICIAIS TRANSITADAS EM JULGADO (PRECATORIOS)</v>
      </c>
      <c r="G17" s="39" t="str">
        <f>'[1]Access-Jun'!I17</f>
        <v>1</v>
      </c>
      <c r="H17" s="39" t="str">
        <f>'[1]Access-Jun'!J17</f>
        <v>0100</v>
      </c>
      <c r="I17" s="38" t="str">
        <f>'[1]Access-Jun'!K17</f>
        <v>RECURSOS ORDINARIOS</v>
      </c>
      <c r="J17" s="39" t="str">
        <f>'[1]Access-Jun'!L17</f>
        <v>3</v>
      </c>
      <c r="K17" s="41"/>
      <c r="L17" s="41"/>
      <c r="M17" s="41"/>
      <c r="N17" s="41">
        <f t="shared" si="0"/>
        <v>0</v>
      </c>
      <c r="O17" s="41"/>
      <c r="P17" s="43">
        <f>IF('[1]Access-Jun'!N17=0,'[1]Access-Jun'!M17,0)</f>
        <v>0</v>
      </c>
      <c r="Q17" s="43">
        <f>IF('[1]Access-Jun'!N17&gt;0,'[1]Access-Jun'!N17,0)</f>
        <v>254172</v>
      </c>
      <c r="R17" s="43">
        <f t="shared" si="1"/>
        <v>254172</v>
      </c>
      <c r="S17" s="43">
        <f>'[1]Access-Jun'!O17</f>
        <v>233278.87</v>
      </c>
      <c r="T17" s="44">
        <f t="shared" si="2"/>
        <v>0.91779924617975228</v>
      </c>
      <c r="U17" s="43">
        <f>'[1]Access-Jun'!P17</f>
        <v>233278.87</v>
      </c>
      <c r="V17" s="44">
        <f t="shared" si="3"/>
        <v>0.91779924617975228</v>
      </c>
      <c r="W17" s="43">
        <f>'[1]Access-Jun'!Q17</f>
        <v>233278.87</v>
      </c>
      <c r="X17" s="44">
        <f t="shared" si="4"/>
        <v>0.91779924617975228</v>
      </c>
    </row>
    <row r="18" spans="1:24" ht="28.5" customHeight="1">
      <c r="A18" s="37" t="str">
        <f>'[1]Access-Jun'!A18</f>
        <v>26283</v>
      </c>
      <c r="B18" s="38" t="str">
        <f>'[1]Access-Jun'!B18</f>
        <v>FUNDACAO UNIVERSIDADE FED.DE MATO GROS.DO SUL</v>
      </c>
      <c r="C18" s="39" t="str">
        <f>CONCATENATE('[1]Access-Jun'!C18,".",'[1]Access-Jun'!D18)</f>
        <v>28.846</v>
      </c>
      <c r="D18" s="39" t="str">
        <f>CONCATENATE('[1]Access-Jun'!E18,".",'[1]Access-Jun'!G18)</f>
        <v>0901.0005</v>
      </c>
      <c r="E18" s="38" t="str">
        <f>'[1]Access-Jun'!F18</f>
        <v>OPERACOES ESPECIAIS: CUMPRIMENTO DE SENTENCAS JUDICIAIS</v>
      </c>
      <c r="F18" s="38" t="str">
        <f>'[1]Access-Jun'!H18</f>
        <v>SENTENCAS JUDICIAIS TRANSITADAS EM JULGADO (PRECATORIOS)</v>
      </c>
      <c r="G18" s="39" t="str">
        <f>'[1]Access-Jun'!I18</f>
        <v>1</v>
      </c>
      <c r="H18" s="39" t="str">
        <f>'[1]Access-Jun'!J18</f>
        <v>0100</v>
      </c>
      <c r="I18" s="38" t="str">
        <f>'[1]Access-Jun'!K18</f>
        <v>RECURSOS ORDINARIOS</v>
      </c>
      <c r="J18" s="39" t="str">
        <f>'[1]Access-Jun'!L18</f>
        <v>1</v>
      </c>
      <c r="K18" s="41"/>
      <c r="L18" s="41"/>
      <c r="M18" s="41"/>
      <c r="N18" s="41">
        <f t="shared" si="0"/>
        <v>0</v>
      </c>
      <c r="O18" s="41"/>
      <c r="P18" s="43">
        <f>IF('[1]Access-Jun'!N18=0,'[1]Access-Jun'!M18,0)</f>
        <v>0</v>
      </c>
      <c r="Q18" s="43">
        <f>IF('[1]Access-Jun'!N18&gt;0,'[1]Access-Jun'!N18,0)</f>
        <v>1375710</v>
      </c>
      <c r="R18" s="43">
        <f t="shared" si="1"/>
        <v>1375710</v>
      </c>
      <c r="S18" s="43">
        <f>'[1]Access-Jun'!O18</f>
        <v>1352258.69</v>
      </c>
      <c r="T18" s="44">
        <f t="shared" si="2"/>
        <v>0.9829533041120585</v>
      </c>
      <c r="U18" s="43">
        <f>'[1]Access-Jun'!P18</f>
        <v>1352258.69</v>
      </c>
      <c r="V18" s="44">
        <f t="shared" si="3"/>
        <v>0.9829533041120585</v>
      </c>
      <c r="W18" s="43">
        <f>'[1]Access-Jun'!Q18</f>
        <v>1352258.69</v>
      </c>
      <c r="X18" s="44">
        <f t="shared" si="4"/>
        <v>0.9829533041120585</v>
      </c>
    </row>
    <row r="19" spans="1:24" ht="28.5" customHeight="1">
      <c r="A19" s="37" t="str">
        <f>'[1]Access-Jun'!A19</f>
        <v>26352</v>
      </c>
      <c r="B19" s="38" t="str">
        <f>'[1]Access-Jun'!B19</f>
        <v>FUNDACAO UNIVERSIDADE FEDERAL DO ABC</v>
      </c>
      <c r="C19" s="39" t="str">
        <f>CONCATENATE('[1]Access-Jun'!C19,".",'[1]Access-Jun'!D19)</f>
        <v>28.846</v>
      </c>
      <c r="D19" s="39" t="str">
        <f>CONCATENATE('[1]Access-Jun'!E19,".",'[1]Access-Jun'!G19)</f>
        <v>0901.0005</v>
      </c>
      <c r="E19" s="38" t="str">
        <f>'[1]Access-Jun'!F19</f>
        <v>OPERACOES ESPECIAIS: CUMPRIMENTO DE SENTENCAS JUDICIAIS</v>
      </c>
      <c r="F19" s="38" t="str">
        <f>'[1]Access-Jun'!H19</f>
        <v>SENTENCAS JUDICIAIS TRANSITADAS EM JULGADO (PRECATORIOS)</v>
      </c>
      <c r="G19" s="39" t="str">
        <f>'[1]Access-Jun'!I19</f>
        <v>1</v>
      </c>
      <c r="H19" s="39" t="str">
        <f>'[1]Access-Jun'!J19</f>
        <v>0100</v>
      </c>
      <c r="I19" s="38" t="str">
        <f>'[1]Access-Jun'!K19</f>
        <v>RECURSOS ORDINARIOS</v>
      </c>
      <c r="J19" s="39" t="str">
        <f>'[1]Access-Jun'!L19</f>
        <v>1</v>
      </c>
      <c r="K19" s="41"/>
      <c r="L19" s="41"/>
      <c r="M19" s="41"/>
      <c r="N19" s="41">
        <f t="shared" si="0"/>
        <v>0</v>
      </c>
      <c r="O19" s="41"/>
      <c r="P19" s="43">
        <f>IF('[1]Access-Jun'!N19=0,'[1]Access-Jun'!M19,0)</f>
        <v>0</v>
      </c>
      <c r="Q19" s="43">
        <f>IF('[1]Access-Jun'!N19&gt;0,'[1]Access-Jun'!N19,0)</f>
        <v>99156</v>
      </c>
      <c r="R19" s="43">
        <f t="shared" si="1"/>
        <v>99156</v>
      </c>
      <c r="S19" s="43">
        <f>'[1]Access-Jun'!O19</f>
        <v>97465.95</v>
      </c>
      <c r="T19" s="44">
        <f t="shared" si="2"/>
        <v>0.98295564564927984</v>
      </c>
      <c r="U19" s="43">
        <f>'[1]Access-Jun'!P19</f>
        <v>97465.95</v>
      </c>
      <c r="V19" s="44">
        <f t="shared" si="3"/>
        <v>0.98295564564927984</v>
      </c>
      <c r="W19" s="43">
        <f>'[1]Access-Jun'!Q19</f>
        <v>97465.95</v>
      </c>
      <c r="X19" s="44">
        <f t="shared" si="4"/>
        <v>0.98295564564927984</v>
      </c>
    </row>
    <row r="20" spans="1:24" ht="28.5" customHeight="1">
      <c r="A20" s="37" t="str">
        <f>'[1]Access-Jun'!A20</f>
        <v>26439</v>
      </c>
      <c r="B20" s="38" t="str">
        <f>'[1]Access-Jun'!B20</f>
        <v>INST.FED.DE EDUC.,CIENC.E TEC.DE SAO PAULO</v>
      </c>
      <c r="C20" s="39" t="str">
        <f>CONCATENATE('[1]Access-Jun'!C20,".",'[1]Access-Jun'!D20)</f>
        <v>28.846</v>
      </c>
      <c r="D20" s="39" t="str">
        <f>CONCATENATE('[1]Access-Jun'!E20,".",'[1]Access-Jun'!G20)</f>
        <v>0901.0005</v>
      </c>
      <c r="E20" s="38" t="str">
        <f>'[1]Access-Jun'!F20</f>
        <v>OPERACOES ESPECIAIS: CUMPRIMENTO DE SENTENCAS JUDICIAIS</v>
      </c>
      <c r="F20" s="38" t="str">
        <f>'[1]Access-Jun'!H20</f>
        <v>SENTENCAS JUDICIAIS TRANSITADAS EM JULGADO (PRECATORIOS)</v>
      </c>
      <c r="G20" s="39" t="str">
        <f>'[1]Access-Jun'!I20</f>
        <v>1</v>
      </c>
      <c r="H20" s="39" t="str">
        <f>'[1]Access-Jun'!J20</f>
        <v>0100</v>
      </c>
      <c r="I20" s="38" t="str">
        <f>'[1]Access-Jun'!K20</f>
        <v>RECURSOS ORDINARIOS</v>
      </c>
      <c r="J20" s="39" t="str">
        <f>'[1]Access-Jun'!L20</f>
        <v>1</v>
      </c>
      <c r="K20" s="41"/>
      <c r="L20" s="41"/>
      <c r="M20" s="41"/>
      <c r="N20" s="41">
        <f t="shared" si="0"/>
        <v>0</v>
      </c>
      <c r="O20" s="41"/>
      <c r="P20" s="43">
        <f>IF('[1]Access-Jun'!N20=0,'[1]Access-Jun'!M20,0)</f>
        <v>0</v>
      </c>
      <c r="Q20" s="43">
        <f>IF('[1]Access-Jun'!N20&gt;0,'[1]Access-Jun'!N20,0)</f>
        <v>85663</v>
      </c>
      <c r="R20" s="43">
        <f t="shared" si="1"/>
        <v>85663</v>
      </c>
      <c r="S20" s="43">
        <f>'[1]Access-Jun'!O20</f>
        <v>84202.83</v>
      </c>
      <c r="T20" s="44">
        <f t="shared" si="2"/>
        <v>0.98295448443318589</v>
      </c>
      <c r="U20" s="43">
        <f>'[1]Access-Jun'!P20</f>
        <v>84202.83</v>
      </c>
      <c r="V20" s="44">
        <f t="shared" si="3"/>
        <v>0.98295448443318589</v>
      </c>
      <c r="W20" s="43">
        <f>'[1]Access-Jun'!Q20</f>
        <v>84202.83</v>
      </c>
      <c r="X20" s="44">
        <f t="shared" si="4"/>
        <v>0.98295448443318589</v>
      </c>
    </row>
    <row r="21" spans="1:24" ht="28.5" customHeight="1">
      <c r="A21" s="37" t="str">
        <f>'[1]Access-Jun'!A21</f>
        <v>40203</v>
      </c>
      <c r="B21" s="38" t="str">
        <f>'[1]Access-Jun'!B21</f>
        <v>FUNDACAO JORGE DUPRAT FIG.DE SEG.MED.TRABALHO</v>
      </c>
      <c r="C21" s="39" t="str">
        <f>CONCATENATE('[1]Access-Jun'!C21,".",'[1]Access-Jun'!D21)</f>
        <v>28.846</v>
      </c>
      <c r="D21" s="39" t="str">
        <f>CONCATENATE('[1]Access-Jun'!E21,".",'[1]Access-Jun'!G21)</f>
        <v>0901.0005</v>
      </c>
      <c r="E21" s="38" t="str">
        <f>'[1]Access-Jun'!F21</f>
        <v>OPERACOES ESPECIAIS: CUMPRIMENTO DE SENTENCAS JUDICIAIS</v>
      </c>
      <c r="F21" s="38" t="str">
        <f>'[1]Access-Jun'!H21</f>
        <v>SENTENCAS JUDICIAIS TRANSITADAS EM JULGADO (PRECATORIOS)</v>
      </c>
      <c r="G21" s="39" t="str">
        <f>'[1]Access-Jun'!I21</f>
        <v>1</v>
      </c>
      <c r="H21" s="39" t="str">
        <f>'[1]Access-Jun'!J21</f>
        <v>0100</v>
      </c>
      <c r="I21" s="38" t="str">
        <f>'[1]Access-Jun'!K21</f>
        <v>RECURSOS ORDINARIOS</v>
      </c>
      <c r="J21" s="39" t="str">
        <f>'[1]Access-Jun'!L21</f>
        <v>1</v>
      </c>
      <c r="K21" s="41"/>
      <c r="L21" s="41"/>
      <c r="M21" s="41"/>
      <c r="N21" s="41">
        <f t="shared" si="0"/>
        <v>0</v>
      </c>
      <c r="O21" s="41"/>
      <c r="P21" s="43">
        <f>IF('[1]Access-Jun'!N21=0,'[1]Access-Jun'!M21,0)</f>
        <v>0</v>
      </c>
      <c r="Q21" s="43">
        <f>IF('[1]Access-Jun'!N21&gt;0,'[1]Access-Jun'!N21,0)</f>
        <v>473460</v>
      </c>
      <c r="R21" s="43">
        <f t="shared" si="1"/>
        <v>473460</v>
      </c>
      <c r="S21" s="43">
        <f>'[1]Access-Jun'!O21</f>
        <v>465389.11</v>
      </c>
      <c r="T21" s="44">
        <f t="shared" si="2"/>
        <v>0.98295338571368218</v>
      </c>
      <c r="U21" s="43">
        <f>'[1]Access-Jun'!P21</f>
        <v>465389.11</v>
      </c>
      <c r="V21" s="44">
        <f t="shared" si="3"/>
        <v>0.98295338571368218</v>
      </c>
      <c r="W21" s="43">
        <f>'[1]Access-Jun'!Q21</f>
        <v>465389.11</v>
      </c>
      <c r="X21" s="44">
        <f t="shared" si="4"/>
        <v>0.98295338571368218</v>
      </c>
    </row>
    <row r="22" spans="1:24" ht="28.5" customHeight="1">
      <c r="A22" s="37" t="str">
        <f>'[1]Access-Jun'!A22</f>
        <v>44201</v>
      </c>
      <c r="B22" s="38" t="str">
        <f>'[1]Access-Jun'!B22</f>
        <v>INST.BRAS.DO MEIO AMB.E REC.NAT.RENOVAVEIS</v>
      </c>
      <c r="C22" s="39" t="str">
        <f>CONCATENATE('[1]Access-Jun'!C22,".",'[1]Access-Jun'!D22)</f>
        <v>28.846</v>
      </c>
      <c r="D22" s="39" t="str">
        <f>CONCATENATE('[1]Access-Jun'!E22,".",'[1]Access-Jun'!G22)</f>
        <v>0901.0005</v>
      </c>
      <c r="E22" s="38" t="str">
        <f>'[1]Access-Jun'!F22</f>
        <v>OPERACOES ESPECIAIS: CUMPRIMENTO DE SENTENCAS JUDICIAIS</v>
      </c>
      <c r="F22" s="38" t="str">
        <f>'[1]Access-Jun'!H22</f>
        <v>SENTENCAS JUDICIAIS TRANSITADAS EM JULGADO (PRECATORIOS)</v>
      </c>
      <c r="G22" s="39" t="str">
        <f>'[1]Access-Jun'!I22</f>
        <v>1</v>
      </c>
      <c r="H22" s="39" t="str">
        <f>'[1]Access-Jun'!J22</f>
        <v>0100</v>
      </c>
      <c r="I22" s="38" t="str">
        <f>'[1]Access-Jun'!K22</f>
        <v>RECURSOS ORDINARIOS</v>
      </c>
      <c r="J22" s="39" t="str">
        <f>'[1]Access-Jun'!L22</f>
        <v>3</v>
      </c>
      <c r="K22" s="43"/>
      <c r="L22" s="43"/>
      <c r="M22" s="43"/>
      <c r="N22" s="41">
        <f t="shared" si="0"/>
        <v>0</v>
      </c>
      <c r="O22" s="43"/>
      <c r="P22" s="43">
        <f>IF('[1]Access-Jun'!N22=0,'[1]Access-Jun'!M22,0)</f>
        <v>0</v>
      </c>
      <c r="Q22" s="43">
        <f>IF('[1]Access-Jun'!N22&gt;0,'[1]Access-Jun'!N22,0)</f>
        <v>66079</v>
      </c>
      <c r="R22" s="43">
        <f t="shared" si="1"/>
        <v>66079</v>
      </c>
      <c r="S22" s="43">
        <f>'[1]Access-Jun'!O22</f>
        <v>0</v>
      </c>
      <c r="T22" s="44">
        <f t="shared" si="2"/>
        <v>0</v>
      </c>
      <c r="U22" s="43">
        <f>'[1]Access-Jun'!P22</f>
        <v>0</v>
      </c>
      <c r="V22" s="44">
        <f t="shared" si="3"/>
        <v>0</v>
      </c>
      <c r="W22" s="43">
        <f>'[1]Access-Jun'!Q22</f>
        <v>0</v>
      </c>
      <c r="X22" s="44">
        <f t="shared" si="4"/>
        <v>0</v>
      </c>
    </row>
    <row r="23" spans="1:24" ht="28.5" customHeight="1">
      <c r="A23" s="37" t="str">
        <f>'[1]Access-Jun'!A23</f>
        <v>44201</v>
      </c>
      <c r="B23" s="38" t="str">
        <f>'[1]Access-Jun'!B23</f>
        <v>INST.BRAS.DO MEIO AMB.E REC.NAT.RENOVAVEIS</v>
      </c>
      <c r="C23" s="39" t="str">
        <f>CONCATENATE('[1]Access-Jun'!C23,".",'[1]Access-Jun'!D23)</f>
        <v>28.846</v>
      </c>
      <c r="D23" s="39" t="str">
        <f>CONCATENATE('[1]Access-Jun'!E23,".",'[1]Access-Jun'!G23)</f>
        <v>0901.0005</v>
      </c>
      <c r="E23" s="38" t="str">
        <f>'[1]Access-Jun'!F23</f>
        <v>OPERACOES ESPECIAIS: CUMPRIMENTO DE SENTENCAS JUDICIAIS</v>
      </c>
      <c r="F23" s="38" t="str">
        <f>'[1]Access-Jun'!H23</f>
        <v>SENTENCAS JUDICIAIS TRANSITADAS EM JULGADO (PRECATORIOS)</v>
      </c>
      <c r="G23" s="39" t="str">
        <f>'[1]Access-Jun'!I23</f>
        <v>1</v>
      </c>
      <c r="H23" s="39" t="str">
        <f>'[1]Access-Jun'!J23</f>
        <v>0100</v>
      </c>
      <c r="I23" s="38" t="str">
        <f>'[1]Access-Jun'!K23</f>
        <v>RECURSOS ORDINARIOS</v>
      </c>
      <c r="J23" s="39" t="str">
        <f>'[1]Access-Jun'!L23</f>
        <v>1</v>
      </c>
      <c r="K23" s="43"/>
      <c r="L23" s="43"/>
      <c r="M23" s="43"/>
      <c r="N23" s="41">
        <f t="shared" si="0"/>
        <v>0</v>
      </c>
      <c r="O23" s="43"/>
      <c r="P23" s="43">
        <f>IF('[1]Access-Jun'!N23=0,'[1]Access-Jun'!M23,0)</f>
        <v>0</v>
      </c>
      <c r="Q23" s="43">
        <f>IF('[1]Access-Jun'!N23&gt;0,'[1]Access-Jun'!N23,0)</f>
        <v>209695</v>
      </c>
      <c r="R23" s="43">
        <f t="shared" si="1"/>
        <v>209695</v>
      </c>
      <c r="S23" s="43">
        <f>'[1]Access-Jun'!O23</f>
        <v>206120.85</v>
      </c>
      <c r="T23" s="44">
        <f t="shared" si="2"/>
        <v>0.98295548296335156</v>
      </c>
      <c r="U23" s="43">
        <f>'[1]Access-Jun'!P23</f>
        <v>206120.85</v>
      </c>
      <c r="V23" s="44">
        <f t="shared" si="3"/>
        <v>0.98295548296335156</v>
      </c>
      <c r="W23" s="43">
        <f>'[1]Access-Jun'!Q23</f>
        <v>206120.85</v>
      </c>
      <c r="X23" s="44">
        <f t="shared" si="4"/>
        <v>0.98295548296335156</v>
      </c>
    </row>
    <row r="24" spans="1:24" ht="28.5" customHeight="1">
      <c r="A24" s="37" t="str">
        <f>'[1]Access-Jun'!A24</f>
        <v>55201</v>
      </c>
      <c r="B24" s="38" t="str">
        <f>'[1]Access-Jun'!B24</f>
        <v>INSTITUTO NACIONAL DO SEGURO SOCIAL - INSS</v>
      </c>
      <c r="C24" s="39" t="str">
        <f>CONCATENATE('[1]Access-Jun'!C24,".",'[1]Access-Jun'!D24)</f>
        <v>28.846</v>
      </c>
      <c r="D24" s="39" t="str">
        <f>CONCATENATE('[1]Access-Jun'!E24,".",'[1]Access-Jun'!G24)</f>
        <v>0901.0005</v>
      </c>
      <c r="E24" s="38" t="str">
        <f>'[1]Access-Jun'!F24</f>
        <v>OPERACOES ESPECIAIS: CUMPRIMENTO DE SENTENCAS JUDICIAIS</v>
      </c>
      <c r="F24" s="38" t="str">
        <f>'[1]Access-Jun'!H24</f>
        <v>SENTENCAS JUDICIAIS TRANSITADAS EM JULGADO (PRECATORIOS)</v>
      </c>
      <c r="G24" s="39" t="str">
        <f>'[1]Access-Jun'!I24</f>
        <v>2</v>
      </c>
      <c r="H24" s="39" t="str">
        <f>'[1]Access-Jun'!J24</f>
        <v>0100</v>
      </c>
      <c r="I24" s="38" t="str">
        <f>'[1]Access-Jun'!K24</f>
        <v>RECURSOS ORDINARIOS</v>
      </c>
      <c r="J24" s="39" t="str">
        <f>'[1]Access-Jun'!L24</f>
        <v>3</v>
      </c>
      <c r="K24" s="41"/>
      <c r="L24" s="41"/>
      <c r="M24" s="41"/>
      <c r="N24" s="41">
        <f t="shared" si="0"/>
        <v>0</v>
      </c>
      <c r="O24" s="41"/>
      <c r="P24" s="43">
        <f>IF('[1]Access-Jun'!N24=0,'[1]Access-Jun'!M24,0)</f>
        <v>0</v>
      </c>
      <c r="Q24" s="43">
        <f>IF('[1]Access-Jun'!N24&gt;0,'[1]Access-Jun'!N24,0)</f>
        <v>37975328</v>
      </c>
      <c r="R24" s="43">
        <f t="shared" si="1"/>
        <v>37975328</v>
      </c>
      <c r="S24" s="43">
        <f>'[1]Access-Jun'!O24</f>
        <v>34520998.780000001</v>
      </c>
      <c r="T24" s="44">
        <f t="shared" si="2"/>
        <v>0.90903754090023925</v>
      </c>
      <c r="U24" s="43">
        <f>'[1]Access-Jun'!P24</f>
        <v>34520998.780000001</v>
      </c>
      <c r="V24" s="44">
        <f t="shared" si="3"/>
        <v>0.90903754090023925</v>
      </c>
      <c r="W24" s="43">
        <f>'[1]Access-Jun'!Q24</f>
        <v>34520998.780000001</v>
      </c>
      <c r="X24" s="44">
        <f t="shared" si="4"/>
        <v>0.90903754090023925</v>
      </c>
    </row>
    <row r="25" spans="1:24" ht="28.5" customHeight="1">
      <c r="A25" s="37" t="str">
        <f>'[1]Access-Jun'!A25</f>
        <v>55201</v>
      </c>
      <c r="B25" s="38" t="str">
        <f>'[1]Access-Jun'!B25</f>
        <v>INSTITUTO NACIONAL DO SEGURO SOCIAL - INSS</v>
      </c>
      <c r="C25" s="39" t="str">
        <f>CONCATENATE('[1]Access-Jun'!C25,".",'[1]Access-Jun'!D25)</f>
        <v>28.846</v>
      </c>
      <c r="D25" s="39" t="str">
        <f>CONCATENATE('[1]Access-Jun'!E25,".",'[1]Access-Jun'!G25)</f>
        <v>0901.0005</v>
      </c>
      <c r="E25" s="38" t="str">
        <f>'[1]Access-Jun'!F25</f>
        <v>OPERACOES ESPECIAIS: CUMPRIMENTO DE SENTENCAS JUDICIAIS</v>
      </c>
      <c r="F25" s="38" t="str">
        <f>'[1]Access-Jun'!H25</f>
        <v>SENTENCAS JUDICIAIS TRANSITADAS EM JULGADO (PRECATORIOS)</v>
      </c>
      <c r="G25" s="39" t="str">
        <f>'[1]Access-Jun'!I25</f>
        <v>2</v>
      </c>
      <c r="H25" s="39" t="str">
        <f>'[1]Access-Jun'!J25</f>
        <v>0100</v>
      </c>
      <c r="I25" s="38" t="str">
        <f>'[1]Access-Jun'!K25</f>
        <v>RECURSOS ORDINARIOS</v>
      </c>
      <c r="J25" s="39" t="str">
        <f>'[1]Access-Jun'!L25</f>
        <v>1</v>
      </c>
      <c r="K25" s="41"/>
      <c r="L25" s="41"/>
      <c r="M25" s="41"/>
      <c r="N25" s="41">
        <f t="shared" si="0"/>
        <v>0</v>
      </c>
      <c r="O25" s="41"/>
      <c r="P25" s="43">
        <f>IF('[1]Access-Jun'!N25=0,'[1]Access-Jun'!M25,0)</f>
        <v>0</v>
      </c>
      <c r="Q25" s="43">
        <f>IF('[1]Access-Jun'!N25&gt;0,'[1]Access-Jun'!N25,0)</f>
        <v>7539383</v>
      </c>
      <c r="R25" s="43">
        <f t="shared" si="1"/>
        <v>7539383</v>
      </c>
      <c r="S25" s="43">
        <f>'[1]Access-Jun'!O25</f>
        <v>7278765.5899999999</v>
      </c>
      <c r="T25" s="44">
        <f t="shared" si="2"/>
        <v>0.96543252809944791</v>
      </c>
      <c r="U25" s="43">
        <f>'[1]Access-Jun'!P25</f>
        <v>7278765.5899999999</v>
      </c>
      <c r="V25" s="44">
        <f t="shared" si="3"/>
        <v>0.96543252809944791</v>
      </c>
      <c r="W25" s="43">
        <f>'[1]Access-Jun'!Q25</f>
        <v>7278765.5899999999</v>
      </c>
      <c r="X25" s="44">
        <f t="shared" si="4"/>
        <v>0.96543252809944791</v>
      </c>
    </row>
    <row r="26" spans="1:24" ht="28.5" customHeight="1">
      <c r="A26" s="37" t="str">
        <f>'[1]Access-Jun'!A26</f>
        <v>55901</v>
      </c>
      <c r="B26" s="38" t="str">
        <f>'[1]Access-Jun'!B26</f>
        <v>FUNDO NACIONAL DE ASSISTENCIA SOCIAL</v>
      </c>
      <c r="C26" s="39" t="str">
        <f>CONCATENATE('[1]Access-Jun'!C26,".",'[1]Access-Jun'!D26)</f>
        <v>28.846</v>
      </c>
      <c r="D26" s="39" t="str">
        <f>CONCATENATE('[1]Access-Jun'!E26,".",'[1]Access-Jun'!G26)</f>
        <v>0901.0005</v>
      </c>
      <c r="E26" s="38" t="str">
        <f>'[1]Access-Jun'!F26</f>
        <v>OPERACOES ESPECIAIS: CUMPRIMENTO DE SENTENCAS JUDICIAIS</v>
      </c>
      <c r="F26" s="38" t="str">
        <f>'[1]Access-Jun'!H26</f>
        <v>SENTENCAS JUDICIAIS TRANSITADAS EM JULGADO (PRECATORIOS)</v>
      </c>
      <c r="G26" s="39" t="str">
        <f>'[1]Access-Jun'!I26</f>
        <v>2</v>
      </c>
      <c r="H26" s="39" t="str">
        <f>'[1]Access-Jun'!J26</f>
        <v>0100</v>
      </c>
      <c r="I26" s="38" t="str">
        <f>'[1]Access-Jun'!K26</f>
        <v>RECURSOS ORDINARIOS</v>
      </c>
      <c r="J26" s="39" t="str">
        <f>'[1]Access-Jun'!L26</f>
        <v>3</v>
      </c>
      <c r="K26" s="41"/>
      <c r="L26" s="41"/>
      <c r="M26" s="41"/>
      <c r="N26" s="41">
        <f t="shared" si="0"/>
        <v>0</v>
      </c>
      <c r="O26" s="41"/>
      <c r="P26" s="43">
        <f>IF('[1]Access-Jun'!N26=0,'[1]Access-Jun'!M26,0)</f>
        <v>0</v>
      </c>
      <c r="Q26" s="43">
        <f>IF('[1]Access-Jun'!N26&gt;0,'[1]Access-Jun'!N26,0)</f>
        <v>81259165</v>
      </c>
      <c r="R26" s="43">
        <f t="shared" si="1"/>
        <v>81259165</v>
      </c>
      <c r="S26" s="43">
        <f>'[1]Access-Jun'!O26</f>
        <v>79172472.709999993</v>
      </c>
      <c r="T26" s="44">
        <f t="shared" si="2"/>
        <v>0.97432052999806229</v>
      </c>
      <c r="U26" s="43">
        <f>'[1]Access-Jun'!P26</f>
        <v>79172472.709999993</v>
      </c>
      <c r="V26" s="44">
        <f t="shared" si="3"/>
        <v>0.97432052999806229</v>
      </c>
      <c r="W26" s="43">
        <f>'[1]Access-Jun'!Q26</f>
        <v>79172472.709999993</v>
      </c>
      <c r="X26" s="44">
        <f t="shared" si="4"/>
        <v>0.97432052999806229</v>
      </c>
    </row>
    <row r="27" spans="1:24" ht="28.5" customHeight="1">
      <c r="A27" s="37" t="str">
        <f>'[1]Access-Jun'!A27</f>
        <v>55901</v>
      </c>
      <c r="B27" s="38" t="str">
        <f>'[1]Access-Jun'!B27</f>
        <v>FUNDO NACIONAL DE ASSISTENCIA SOCIAL</v>
      </c>
      <c r="C27" s="39" t="str">
        <f>CONCATENATE('[1]Access-Jun'!C27,".",'[1]Access-Jun'!D27)</f>
        <v>28.846</v>
      </c>
      <c r="D27" s="39" t="str">
        <f>CONCATENATE('[1]Access-Jun'!E27,".",'[1]Access-Jun'!G27)</f>
        <v>0901.0625</v>
      </c>
      <c r="E27" s="38" t="str">
        <f>'[1]Access-Jun'!F27</f>
        <v>OPERACOES ESPECIAIS: CUMPRIMENTO DE SENTENCAS JUDICIAIS</v>
      </c>
      <c r="F27" s="38" t="str">
        <f>'[1]Access-Jun'!H27</f>
        <v>SENTENCAS JUDICIAIS TRANSITADAS EM JULGADO DE PEQUENO VALOR</v>
      </c>
      <c r="G27" s="39" t="str">
        <f>'[1]Access-Jun'!I27</f>
        <v>2</v>
      </c>
      <c r="H27" s="39" t="str">
        <f>'[1]Access-Jun'!J27</f>
        <v>0100</v>
      </c>
      <c r="I27" s="38" t="str">
        <f>'[1]Access-Jun'!K27</f>
        <v>RECURSOS ORDINARIOS</v>
      </c>
      <c r="J27" s="39" t="str">
        <f>'[1]Access-Jun'!L27</f>
        <v>3</v>
      </c>
      <c r="K27" s="41"/>
      <c r="L27" s="41"/>
      <c r="M27" s="41"/>
      <c r="N27" s="41">
        <f t="shared" si="0"/>
        <v>0</v>
      </c>
      <c r="O27" s="41"/>
      <c r="P27" s="43">
        <f>IF('[1]Access-Jun'!N27=0,'[1]Access-Jun'!M27,0)</f>
        <v>74590651</v>
      </c>
      <c r="Q27" s="43">
        <f>IF('[1]Access-Jun'!N27&gt;0,'[1]Access-Jun'!N27,0)</f>
        <v>0</v>
      </c>
      <c r="R27" s="43">
        <f t="shared" si="1"/>
        <v>74590651</v>
      </c>
      <c r="S27" s="43">
        <f>'[1]Access-Jun'!O27</f>
        <v>74545713.25</v>
      </c>
      <c r="T27" s="44">
        <f t="shared" si="2"/>
        <v>0.99939754179112872</v>
      </c>
      <c r="U27" s="43">
        <f>'[1]Access-Jun'!P27</f>
        <v>74545713.25</v>
      </c>
      <c r="V27" s="44">
        <f t="shared" si="3"/>
        <v>0.99939754179112872</v>
      </c>
      <c r="W27" s="43">
        <f>'[1]Access-Jun'!Q27</f>
        <v>74545713.25</v>
      </c>
      <c r="X27" s="44">
        <f t="shared" si="4"/>
        <v>0.99939754179112872</v>
      </c>
    </row>
    <row r="28" spans="1:24" ht="28.5" customHeight="1">
      <c r="A28" s="37" t="str">
        <f>'[1]Access-Jun'!A28</f>
        <v>55902</v>
      </c>
      <c r="B28" s="38" t="str">
        <f>'[1]Access-Jun'!B28</f>
        <v>FUNDO DO REGIME GERAL DA PREVID.SOCIAL-FRGPS</v>
      </c>
      <c r="C28" s="39" t="str">
        <f>CONCATENATE('[1]Access-Jun'!C28,".",'[1]Access-Jun'!D28)</f>
        <v>28.846</v>
      </c>
      <c r="D28" s="39" t="str">
        <f>CONCATENATE('[1]Access-Jun'!E28,".",'[1]Access-Jun'!G28)</f>
        <v>0901.0005</v>
      </c>
      <c r="E28" s="38" t="str">
        <f>'[1]Access-Jun'!F28</f>
        <v>OPERACOES ESPECIAIS: CUMPRIMENTO DE SENTENCAS JUDICIAIS</v>
      </c>
      <c r="F28" s="38" t="str">
        <f>'[1]Access-Jun'!H28</f>
        <v>SENTENCAS JUDICIAIS TRANSITADAS EM JULGADO (PRECATORIOS)</v>
      </c>
      <c r="G28" s="39" t="str">
        <f>'[1]Access-Jun'!I28</f>
        <v>2</v>
      </c>
      <c r="H28" s="39" t="str">
        <f>'[1]Access-Jun'!J28</f>
        <v>0100</v>
      </c>
      <c r="I28" s="38" t="str">
        <f>'[1]Access-Jun'!K28</f>
        <v>RECURSOS ORDINARIOS</v>
      </c>
      <c r="J28" s="39" t="str">
        <f>'[1]Access-Jun'!L28</f>
        <v>3</v>
      </c>
      <c r="K28" s="41"/>
      <c r="L28" s="41"/>
      <c r="M28" s="41"/>
      <c r="N28" s="41">
        <f t="shared" si="0"/>
        <v>0</v>
      </c>
      <c r="O28" s="41"/>
      <c r="P28" s="43">
        <f>IF('[1]Access-Jun'!N28=0,'[1]Access-Jun'!M28,0)</f>
        <v>0</v>
      </c>
      <c r="Q28" s="43">
        <f>IF('[1]Access-Jun'!N28&gt;0,'[1]Access-Jun'!N28,0)</f>
        <v>2264051660</v>
      </c>
      <c r="R28" s="43">
        <f t="shared" si="1"/>
        <v>2264051660</v>
      </c>
      <c r="S28" s="43">
        <f>'[1]Access-Jun'!O28</f>
        <v>2213875587.3200002</v>
      </c>
      <c r="T28" s="44">
        <f t="shared" si="2"/>
        <v>0.97783792942251158</v>
      </c>
      <c r="U28" s="43">
        <f>'[1]Access-Jun'!P28</f>
        <v>2213875587.3200002</v>
      </c>
      <c r="V28" s="44">
        <f t="shared" si="3"/>
        <v>0.97783792942251158</v>
      </c>
      <c r="W28" s="43">
        <f>'[1]Access-Jun'!Q28</f>
        <v>2213875587.3200002</v>
      </c>
      <c r="X28" s="44">
        <f t="shared" si="4"/>
        <v>0.97783792942251158</v>
      </c>
    </row>
    <row r="29" spans="1:24" ht="28.5" customHeight="1">
      <c r="A29" s="37" t="str">
        <f>'[1]Access-Jun'!A29</f>
        <v>55902</v>
      </c>
      <c r="B29" s="38" t="str">
        <f>'[1]Access-Jun'!B29</f>
        <v>FUNDO DO REGIME GERAL DA PREVID.SOCIAL-FRGPS</v>
      </c>
      <c r="C29" s="39" t="str">
        <f>CONCATENATE('[1]Access-Jun'!C29,".",'[1]Access-Jun'!D29)</f>
        <v>28.846</v>
      </c>
      <c r="D29" s="39" t="str">
        <f>CONCATENATE('[1]Access-Jun'!E29,".",'[1]Access-Jun'!G29)</f>
        <v>0901.0625</v>
      </c>
      <c r="E29" s="38" t="str">
        <f>'[1]Access-Jun'!F29</f>
        <v>OPERACOES ESPECIAIS: CUMPRIMENTO DE SENTENCAS JUDICIAIS</v>
      </c>
      <c r="F29" s="38" t="str">
        <f>'[1]Access-Jun'!H29</f>
        <v>SENTENCAS JUDICIAIS TRANSITADAS EM JULGADO DE PEQUENO VALOR</v>
      </c>
      <c r="G29" s="39" t="str">
        <f>'[1]Access-Jun'!I29</f>
        <v>2</v>
      </c>
      <c r="H29" s="39" t="str">
        <f>'[1]Access-Jun'!J29</f>
        <v>0100</v>
      </c>
      <c r="I29" s="38" t="str">
        <f>'[1]Access-Jun'!K29</f>
        <v>RECURSOS ORDINARIOS</v>
      </c>
      <c r="J29" s="39" t="str">
        <f>'[1]Access-Jun'!L29</f>
        <v>3</v>
      </c>
      <c r="K29" s="41"/>
      <c r="L29" s="41"/>
      <c r="M29" s="41"/>
      <c r="N29" s="41">
        <f t="shared" si="0"/>
        <v>0</v>
      </c>
      <c r="O29" s="41"/>
      <c r="P29" s="43">
        <f>IF('[1]Access-Jun'!N29=0,'[1]Access-Jun'!M29,0)</f>
        <v>659116125</v>
      </c>
      <c r="Q29" s="43">
        <f>IF('[1]Access-Jun'!N29&gt;0,'[1]Access-Jun'!N29,0)</f>
        <v>0</v>
      </c>
      <c r="R29" s="43">
        <f t="shared" si="1"/>
        <v>659116125</v>
      </c>
      <c r="S29" s="43">
        <f>'[1]Access-Jun'!O29</f>
        <v>658382844.30999994</v>
      </c>
      <c r="T29" s="44">
        <f t="shared" si="2"/>
        <v>0.99888747875801087</v>
      </c>
      <c r="U29" s="43">
        <f>'[1]Access-Jun'!P29</f>
        <v>658382844.30999994</v>
      </c>
      <c r="V29" s="44">
        <f t="shared" si="3"/>
        <v>0.99888747875801087</v>
      </c>
      <c r="W29" s="43">
        <f>'[1]Access-Jun'!Q29</f>
        <v>658382844.30999994</v>
      </c>
      <c r="X29" s="44">
        <f t="shared" si="4"/>
        <v>0.99888747875801087</v>
      </c>
    </row>
    <row r="30" spans="1:24" ht="28.5" customHeight="1">
      <c r="A30" s="37" t="str">
        <f>'[1]Access-Jun'!A30</f>
        <v>71103</v>
      </c>
      <c r="B30" s="38" t="str">
        <f>'[1]Access-Jun'!B30</f>
        <v>ENCARGOS FINANC.DA UNIAO-SENTENCAS JUDICIAIS</v>
      </c>
      <c r="C30" s="39" t="str">
        <f>CONCATENATE('[1]Access-Jun'!C30,".",'[1]Access-Jun'!D30)</f>
        <v>28.846</v>
      </c>
      <c r="D30" s="39" t="str">
        <f>CONCATENATE('[1]Access-Jun'!E30,".",'[1]Access-Jun'!G30)</f>
        <v>0901.0005</v>
      </c>
      <c r="E30" s="38" t="str">
        <f>'[1]Access-Jun'!F30</f>
        <v>OPERACOES ESPECIAIS: CUMPRIMENTO DE SENTENCAS JUDICIAIS</v>
      </c>
      <c r="F30" s="38" t="str">
        <f>'[1]Access-Jun'!H30</f>
        <v>SENTENCAS JUDICIAIS TRANSITADAS EM JULGADO (PRECATORIOS)</v>
      </c>
      <c r="G30" s="39" t="str">
        <f>'[1]Access-Jun'!I30</f>
        <v>1</v>
      </c>
      <c r="H30" s="39" t="str">
        <f>'[1]Access-Jun'!J30</f>
        <v>0100</v>
      </c>
      <c r="I30" s="38" t="str">
        <f>'[1]Access-Jun'!K30</f>
        <v>RECURSOS ORDINARIOS</v>
      </c>
      <c r="J30" s="39" t="str">
        <f>'[1]Access-Jun'!L30</f>
        <v>5</v>
      </c>
      <c r="K30" s="41"/>
      <c r="L30" s="41"/>
      <c r="M30" s="41"/>
      <c r="N30" s="41">
        <f t="shared" si="0"/>
        <v>0</v>
      </c>
      <c r="O30" s="41"/>
      <c r="P30" s="43">
        <f>IF('[1]Access-Jun'!N30=0,'[1]Access-Jun'!M30,0)</f>
        <v>0</v>
      </c>
      <c r="Q30" s="43">
        <f>IF('[1]Access-Jun'!M30&gt;0,'[1]Access-Jun'!M30,0)</f>
        <v>23168353</v>
      </c>
      <c r="R30" s="43">
        <f t="shared" si="1"/>
        <v>23168353</v>
      </c>
      <c r="S30" s="43">
        <f>'[1]Access-Jun'!O30</f>
        <v>19436718.859999999</v>
      </c>
      <c r="T30" s="44">
        <f t="shared" si="2"/>
        <v>0.83893399155304649</v>
      </c>
      <c r="U30" s="43">
        <f>'[1]Access-Jun'!P30</f>
        <v>19436718.859999999</v>
      </c>
      <c r="V30" s="44">
        <f t="shared" si="3"/>
        <v>0.83893399155304649</v>
      </c>
      <c r="W30" s="43">
        <f>'[1]Access-Jun'!Q30</f>
        <v>19436718.859999999</v>
      </c>
      <c r="X30" s="44">
        <f t="shared" si="4"/>
        <v>0.83893399155304649</v>
      </c>
    </row>
    <row r="31" spans="1:24" ht="28.5" customHeight="1">
      <c r="A31" s="37" t="str">
        <f>'[1]Access-Jun'!A31</f>
        <v>71103</v>
      </c>
      <c r="B31" s="38" t="str">
        <f>'[1]Access-Jun'!B31</f>
        <v>ENCARGOS FINANC.DA UNIAO-SENTENCAS JUDICIAIS</v>
      </c>
      <c r="C31" s="39" t="str">
        <f>CONCATENATE('[1]Access-Jun'!C31,".",'[1]Access-Jun'!D31)</f>
        <v>28.846</v>
      </c>
      <c r="D31" s="39" t="str">
        <f>CONCATENATE('[1]Access-Jun'!E31,".",'[1]Access-Jun'!G31)</f>
        <v>0901.0005</v>
      </c>
      <c r="E31" s="38" t="str">
        <f>'[1]Access-Jun'!F31</f>
        <v>OPERACOES ESPECIAIS: CUMPRIMENTO DE SENTENCAS JUDICIAIS</v>
      </c>
      <c r="F31" s="38" t="str">
        <f>'[1]Access-Jun'!H31</f>
        <v>SENTENCAS JUDICIAIS TRANSITADAS EM JULGADO (PRECATORIOS)</v>
      </c>
      <c r="G31" s="39" t="str">
        <f>'[1]Access-Jun'!I31</f>
        <v>1</v>
      </c>
      <c r="H31" s="39" t="str">
        <f>'[1]Access-Jun'!J31</f>
        <v>0100</v>
      </c>
      <c r="I31" s="38" t="str">
        <f>'[1]Access-Jun'!K31</f>
        <v>RECURSOS ORDINARIOS</v>
      </c>
      <c r="J31" s="39" t="str">
        <f>'[1]Access-Jun'!L31</f>
        <v>1</v>
      </c>
      <c r="K31" s="41"/>
      <c r="L31" s="41"/>
      <c r="M31" s="41"/>
      <c r="N31" s="41">
        <f t="shared" si="0"/>
        <v>0</v>
      </c>
      <c r="O31" s="41"/>
      <c r="P31" s="43">
        <f>IF('[1]Access-Jun'!N31=0,'[1]Access-Jun'!M31,0)</f>
        <v>0</v>
      </c>
      <c r="Q31" s="43">
        <f>IF('[1]Access-Jun'!N31&gt;0,'[1]Access-Jun'!N31,0)</f>
        <v>68801402</v>
      </c>
      <c r="R31" s="43">
        <f t="shared" si="1"/>
        <v>68801402</v>
      </c>
      <c r="S31" s="43">
        <f>'[1]Access-Jun'!O31</f>
        <v>68503036.599999994</v>
      </c>
      <c r="T31" s="44">
        <f t="shared" si="2"/>
        <v>0.9956633819758498</v>
      </c>
      <c r="U31" s="43">
        <f>'[1]Access-Jun'!P31</f>
        <v>68503036.599999994</v>
      </c>
      <c r="V31" s="44">
        <f t="shared" si="3"/>
        <v>0.9956633819758498</v>
      </c>
      <c r="W31" s="43">
        <f>'[1]Access-Jun'!Q31</f>
        <v>68503036.599999994</v>
      </c>
      <c r="X31" s="44">
        <f t="shared" si="4"/>
        <v>0.9956633819758498</v>
      </c>
    </row>
    <row r="32" spans="1:24" ht="28.5" customHeight="1">
      <c r="A32" s="37" t="str">
        <f>'[1]Access-Jun'!A32</f>
        <v>71103</v>
      </c>
      <c r="B32" s="38" t="str">
        <f>'[1]Access-Jun'!B32</f>
        <v>ENCARGOS FINANC.DA UNIAO-SENTENCAS JUDICIAIS</v>
      </c>
      <c r="C32" s="39" t="str">
        <f>CONCATENATE('[1]Access-Jun'!C32,".",'[1]Access-Jun'!D32)</f>
        <v>28.846</v>
      </c>
      <c r="D32" s="39" t="str">
        <f>CONCATENATE('[1]Access-Jun'!E32,".",'[1]Access-Jun'!G32)</f>
        <v>0901.0005</v>
      </c>
      <c r="E32" s="38" t="str">
        <f>'[1]Access-Jun'!F32</f>
        <v>OPERACOES ESPECIAIS: CUMPRIMENTO DE SENTENCAS JUDICIAIS</v>
      </c>
      <c r="F32" s="38" t="str">
        <f>'[1]Access-Jun'!H32</f>
        <v>SENTENCAS JUDICIAIS TRANSITADAS EM JULGADO (PRECATORIOS)</v>
      </c>
      <c r="G32" s="39" t="str">
        <f>'[1]Access-Jun'!I32</f>
        <v>1</v>
      </c>
      <c r="H32" s="39" t="str">
        <f>'[1]Access-Jun'!J32</f>
        <v>0144</v>
      </c>
      <c r="I32" s="38" t="str">
        <f>'[1]Access-Jun'!K32</f>
        <v>TITULOS DE RESPONSABILID.DO TESOURO NACIONAL</v>
      </c>
      <c r="J32" s="39" t="str">
        <f>'[1]Access-Jun'!L32</f>
        <v>3</v>
      </c>
      <c r="K32" s="41"/>
      <c r="L32" s="41"/>
      <c r="M32" s="41"/>
      <c r="N32" s="41">
        <f t="shared" si="0"/>
        <v>0</v>
      </c>
      <c r="O32" s="41"/>
      <c r="P32" s="43">
        <f>IF('[1]Access-Jun'!N32=0,'[1]Access-Jun'!M32,0)</f>
        <v>0</v>
      </c>
      <c r="Q32" s="43">
        <f>IF('[1]Access-Jun'!N32&gt;0,'[1]Access-Jun'!N32,0)</f>
        <v>899763337</v>
      </c>
      <c r="R32" s="43">
        <f t="shared" si="1"/>
        <v>899763337</v>
      </c>
      <c r="S32" s="43">
        <f>'[1]Access-Jun'!O32</f>
        <v>788733384.63</v>
      </c>
      <c r="T32" s="44">
        <f t="shared" si="2"/>
        <v>0.87660093737515776</v>
      </c>
      <c r="U32" s="43">
        <f>'[1]Access-Jun'!P32</f>
        <v>788733384.63</v>
      </c>
      <c r="V32" s="44">
        <f t="shared" si="3"/>
        <v>0.87660093737515776</v>
      </c>
      <c r="W32" s="43">
        <f>'[1]Access-Jun'!Q32</f>
        <v>788733384.63</v>
      </c>
      <c r="X32" s="44">
        <f t="shared" si="4"/>
        <v>0.87660093737515776</v>
      </c>
    </row>
    <row r="33" spans="1:24" ht="28.5" customHeight="1">
      <c r="A33" s="37" t="str">
        <f>'[1]Access-Jun'!A33</f>
        <v>71103</v>
      </c>
      <c r="B33" s="38" t="str">
        <f>'[1]Access-Jun'!B33</f>
        <v>ENCARGOS FINANC.DA UNIAO-SENTENCAS JUDICIAIS</v>
      </c>
      <c r="C33" s="39" t="str">
        <f>CONCATENATE('[1]Access-Jun'!C33,".",'[1]Access-Jun'!D33)</f>
        <v>28.846</v>
      </c>
      <c r="D33" s="39" t="str">
        <f>CONCATENATE('[1]Access-Jun'!E33,".",'[1]Access-Jun'!G33)</f>
        <v>0901.00G5</v>
      </c>
      <c r="E33" s="38" t="str">
        <f>'[1]Access-Jun'!F33</f>
        <v>OPERACOES ESPECIAIS: CUMPRIMENTO DE SENTENCAS JUDICIAIS</v>
      </c>
      <c r="F33" s="38" t="str">
        <f>'[1]Access-Jun'!H33</f>
        <v>CONTRIBUICAO DA UNIAO, DE SUAS AUTARQUIAS E FUNDACOES PARA O</v>
      </c>
      <c r="G33" s="39" t="str">
        <f>'[1]Access-Jun'!I33</f>
        <v>1</v>
      </c>
      <c r="H33" s="39" t="str">
        <f>'[1]Access-Jun'!J33</f>
        <v>0100</v>
      </c>
      <c r="I33" s="38" t="str">
        <f>'[1]Access-Jun'!K33</f>
        <v>RECURSOS ORDINARIOS</v>
      </c>
      <c r="J33" s="39" t="str">
        <f>'[1]Access-Jun'!L33</f>
        <v>1</v>
      </c>
      <c r="K33" s="41"/>
      <c r="L33" s="41"/>
      <c r="M33" s="41"/>
      <c r="N33" s="41">
        <f t="shared" si="0"/>
        <v>0</v>
      </c>
      <c r="O33" s="41"/>
      <c r="P33" s="43">
        <f>IF('[1]Access-Jun'!N33=0,'[1]Access-Jun'!M33,0)</f>
        <v>2026890</v>
      </c>
      <c r="Q33" s="43">
        <f>IF('[1]Access-Jun'!N33&gt;0,'[1]Access-Jun'!N33,0)</f>
        <v>0</v>
      </c>
      <c r="R33" s="43">
        <f t="shared" si="1"/>
        <v>2026890</v>
      </c>
      <c r="S33" s="43">
        <f>'[1]Access-Jun'!O33</f>
        <v>2026887.36</v>
      </c>
      <c r="T33" s="44">
        <f t="shared" si="2"/>
        <v>0.99999869751195181</v>
      </c>
      <c r="U33" s="43">
        <f>'[1]Access-Jun'!P33</f>
        <v>2026886.1</v>
      </c>
      <c r="V33" s="44">
        <f t="shared" si="3"/>
        <v>0.99999807586992884</v>
      </c>
      <c r="W33" s="43">
        <f>'[1]Access-Jun'!Q33</f>
        <v>2026886.1</v>
      </c>
      <c r="X33" s="44">
        <f t="shared" si="4"/>
        <v>0.99999807586992884</v>
      </c>
    </row>
    <row r="34" spans="1:24" ht="28.5" customHeight="1">
      <c r="A34" s="37" t="str">
        <f>'[1]Access-Jun'!A34</f>
        <v>71103</v>
      </c>
      <c r="B34" s="38" t="str">
        <f>'[1]Access-Jun'!B34</f>
        <v>ENCARGOS FINANC.DA UNIAO-SENTENCAS JUDICIAIS</v>
      </c>
      <c r="C34" s="39" t="str">
        <f>CONCATENATE('[1]Access-Jun'!C34,".",'[1]Access-Jun'!D34)</f>
        <v>28.846</v>
      </c>
      <c r="D34" s="39" t="str">
        <f>CONCATENATE('[1]Access-Jun'!E34,".",'[1]Access-Jun'!G34)</f>
        <v>0901.0625</v>
      </c>
      <c r="E34" s="38" t="str">
        <f>'[1]Access-Jun'!F34</f>
        <v>OPERACOES ESPECIAIS: CUMPRIMENTO DE SENTENCAS JUDICIAIS</v>
      </c>
      <c r="F34" s="38" t="str">
        <f>'[1]Access-Jun'!H34</f>
        <v>SENTENCAS JUDICIAIS TRANSITADAS EM JULGADO DE PEQUENO VALOR</v>
      </c>
      <c r="G34" s="39" t="str">
        <f>'[1]Access-Jun'!I34</f>
        <v>1</v>
      </c>
      <c r="H34" s="39" t="str">
        <f>'[1]Access-Jun'!J34</f>
        <v>0100</v>
      </c>
      <c r="I34" s="38" t="str">
        <f>'[1]Access-Jun'!K34</f>
        <v>RECURSOS ORDINARIOS</v>
      </c>
      <c r="J34" s="39" t="str">
        <f>'[1]Access-Jun'!L34</f>
        <v>5</v>
      </c>
      <c r="K34" s="41"/>
      <c r="L34" s="41"/>
      <c r="M34" s="41"/>
      <c r="N34" s="41">
        <f>K34+L34-M34</f>
        <v>0</v>
      </c>
      <c r="O34" s="41"/>
      <c r="P34" s="43">
        <f>IF('[1]Access-Jun'!N34=0,'[1]Access-Jun'!M34,0)</f>
        <v>85959</v>
      </c>
      <c r="Q34" s="43">
        <f>IF('[1]Access-Jun'!N34&gt;0,'[1]Access-Jun'!N34,0)</f>
        <v>0</v>
      </c>
      <c r="R34" s="43">
        <f>N34-O34+P34+Q34</f>
        <v>85959</v>
      </c>
      <c r="S34" s="43">
        <f>'[1]Access-Jun'!O34</f>
        <v>85957.91</v>
      </c>
      <c r="T34" s="44">
        <f>IF(R34&gt;0,S34/R34,0)</f>
        <v>0.99998731953605791</v>
      </c>
      <c r="U34" s="43">
        <f>'[1]Access-Jun'!P34</f>
        <v>85957.91</v>
      </c>
      <c r="V34" s="44">
        <f>IF(R34&gt;0,U34/R34,0)</f>
        <v>0.99998731953605791</v>
      </c>
      <c r="W34" s="43">
        <f>'[1]Access-Jun'!Q34</f>
        <v>85957.91</v>
      </c>
      <c r="X34" s="44">
        <f>IF(R34&gt;0,W34/R34,0)</f>
        <v>0.99998731953605791</v>
      </c>
    </row>
    <row r="35" spans="1:24" ht="28.5" customHeight="1">
      <c r="A35" s="37" t="str">
        <f>'[1]Access-Jun'!A35</f>
        <v>71103</v>
      </c>
      <c r="B35" s="38" t="str">
        <f>'[1]Access-Jun'!B35</f>
        <v>ENCARGOS FINANC.DA UNIAO-SENTENCAS JUDICIAIS</v>
      </c>
      <c r="C35" s="39" t="str">
        <f>CONCATENATE('[1]Access-Jun'!C35,".",'[1]Access-Jun'!D35)</f>
        <v>28.846</v>
      </c>
      <c r="D35" s="39" t="str">
        <f>CONCATENATE('[1]Access-Jun'!E35,".",'[1]Access-Jun'!G35)</f>
        <v>0901.0625</v>
      </c>
      <c r="E35" s="38" t="str">
        <f>'[1]Access-Jun'!F35</f>
        <v>OPERACOES ESPECIAIS: CUMPRIMENTO DE SENTENCAS JUDICIAIS</v>
      </c>
      <c r="F35" s="38" t="str">
        <f>'[1]Access-Jun'!H35</f>
        <v>SENTENCAS JUDICIAIS TRANSITADAS EM JULGADO DE PEQUENO VALOR</v>
      </c>
      <c r="G35" s="39" t="str">
        <f>'[1]Access-Jun'!I35</f>
        <v>1</v>
      </c>
      <c r="H35" s="39" t="str">
        <f>'[1]Access-Jun'!J35</f>
        <v>0100</v>
      </c>
      <c r="I35" s="38" t="str">
        <f>'[1]Access-Jun'!K35</f>
        <v>RECURSOS ORDINARIOS</v>
      </c>
      <c r="J35" s="39" t="str">
        <f>'[1]Access-Jun'!L35</f>
        <v>3</v>
      </c>
      <c r="K35" s="41"/>
      <c r="L35" s="41"/>
      <c r="M35" s="41"/>
      <c r="N35" s="41">
        <f>K35+L35-M35</f>
        <v>0</v>
      </c>
      <c r="O35" s="41"/>
      <c r="P35" s="43">
        <f>IF('[1]Access-Jun'!N35=0,'[1]Access-Jun'!M35,0)</f>
        <v>154924100</v>
      </c>
      <c r="Q35" s="43">
        <f>IF('[1]Access-Jun'!N35&gt;0,'[1]Access-Jun'!N35,0)</f>
        <v>0</v>
      </c>
      <c r="R35" s="43">
        <f>N35-O35+P35+Q35</f>
        <v>154924100</v>
      </c>
      <c r="S35" s="43">
        <f>'[1]Access-Jun'!O35</f>
        <v>154555097.06</v>
      </c>
      <c r="T35" s="44">
        <f>IF(R35&gt;0,S35/R35,0)</f>
        <v>0.99761816954237592</v>
      </c>
      <c r="U35" s="43">
        <f>'[1]Access-Jun'!P35</f>
        <v>154555097.06</v>
      </c>
      <c r="V35" s="44">
        <f>IF(R35&gt;0,U35/R35,0)</f>
        <v>0.99761816954237592</v>
      </c>
      <c r="W35" s="43">
        <f>'[1]Access-Jun'!Q35</f>
        <v>154555097.06</v>
      </c>
      <c r="X35" s="44">
        <f>IF(R35&gt;0,W35/R35,0)</f>
        <v>0.99761816954237592</v>
      </c>
    </row>
    <row r="36" spans="1:24" ht="28.5" customHeight="1" thickBot="1">
      <c r="A36" s="37" t="str">
        <f>'[1]Access-Jun'!A36</f>
        <v>71103</v>
      </c>
      <c r="B36" s="38" t="str">
        <f>'[1]Access-Jun'!B36</f>
        <v>ENCARGOS FINANC.DA UNIAO-SENTENCAS JUDICIAIS</v>
      </c>
      <c r="C36" s="39" t="str">
        <f>CONCATENATE('[1]Access-Jun'!C36,".",'[1]Access-Jun'!D36)</f>
        <v>28.846</v>
      </c>
      <c r="D36" s="39" t="str">
        <f>CONCATENATE('[1]Access-Jun'!E36,".",'[1]Access-Jun'!G36)</f>
        <v>0901.0625</v>
      </c>
      <c r="E36" s="38" t="str">
        <f>'[1]Access-Jun'!F36</f>
        <v>OPERACOES ESPECIAIS: CUMPRIMENTO DE SENTENCAS JUDICIAIS</v>
      </c>
      <c r="F36" s="38" t="str">
        <f>'[1]Access-Jun'!H36</f>
        <v>SENTENCAS JUDICIAIS TRANSITADAS EM JULGADO DE PEQUENO VALOR</v>
      </c>
      <c r="G36" s="39" t="str">
        <f>'[1]Access-Jun'!I36</f>
        <v>1</v>
      </c>
      <c r="H36" s="39" t="str">
        <f>'[1]Access-Jun'!J36</f>
        <v>0100</v>
      </c>
      <c r="I36" s="38" t="str">
        <f>'[1]Access-Jun'!K36</f>
        <v>RECURSOS ORDINARIOS</v>
      </c>
      <c r="J36" s="39" t="str">
        <f>'[1]Access-Jun'!L36</f>
        <v>1</v>
      </c>
      <c r="K36" s="41"/>
      <c r="L36" s="41"/>
      <c r="M36" s="41"/>
      <c r="N36" s="41">
        <f>K36+L36-M36</f>
        <v>0</v>
      </c>
      <c r="O36" s="41"/>
      <c r="P36" s="43">
        <f>IF('[1]Access-Jun'!N36=0,'[1]Access-Jun'!M36,0)</f>
        <v>50569881</v>
      </c>
      <c r="Q36" s="43">
        <f>IF('[1]Access-Jun'!N36&gt;0,'[1]Access-Jun'!N36,0)</f>
        <v>0</v>
      </c>
      <c r="R36" s="43">
        <f>N36-O36+P36+Q36</f>
        <v>50569881</v>
      </c>
      <c r="S36" s="43">
        <f>'[1]Access-Jun'!O36</f>
        <v>50544987.909999996</v>
      </c>
      <c r="T36" s="44">
        <f>IF(R36&gt;0,S36/R36,0)</f>
        <v>0.99950774869333781</v>
      </c>
      <c r="U36" s="43">
        <f>'[1]Access-Jun'!P36</f>
        <v>50544987.909999996</v>
      </c>
      <c r="V36" s="44">
        <f>IF(R36&gt;0,U36/R36,0)</f>
        <v>0.99950774869333781</v>
      </c>
      <c r="W36" s="43">
        <f>'[1]Access-Jun'!Q36</f>
        <v>50544987.909999996</v>
      </c>
      <c r="X36" s="44">
        <f>IF(R36&gt;0,W36/R36,0)</f>
        <v>0.99950774869333781</v>
      </c>
    </row>
    <row r="37" spans="1:24" ht="28.5" customHeight="1" thickBot="1">
      <c r="A37" s="14" t="s">
        <v>48</v>
      </c>
      <c r="B37" s="45"/>
      <c r="C37" s="45"/>
      <c r="D37" s="45"/>
      <c r="E37" s="45"/>
      <c r="F37" s="45"/>
      <c r="G37" s="45"/>
      <c r="H37" s="45"/>
      <c r="I37" s="45"/>
      <c r="J37" s="15"/>
      <c r="K37" s="46">
        <f t="shared" ref="K37:S37" si="5">SUM(K10:K36)</f>
        <v>0</v>
      </c>
      <c r="L37" s="46">
        <f t="shared" si="5"/>
        <v>0</v>
      </c>
      <c r="M37" s="46">
        <f t="shared" si="5"/>
        <v>0</v>
      </c>
      <c r="N37" s="46">
        <f t="shared" si="5"/>
        <v>0</v>
      </c>
      <c r="O37" s="46">
        <f t="shared" si="5"/>
        <v>0</v>
      </c>
      <c r="P37" s="47">
        <f t="shared" si="5"/>
        <v>941313606</v>
      </c>
      <c r="Q37" s="47">
        <f t="shared" si="5"/>
        <v>3482786049</v>
      </c>
      <c r="R37" s="47">
        <f t="shared" si="5"/>
        <v>4424099655</v>
      </c>
      <c r="S37" s="47">
        <f t="shared" si="5"/>
        <v>4248620871.3800001</v>
      </c>
      <c r="T37" s="48">
        <f>IF(R37&gt;0,S37/R37,0)</f>
        <v>0.96033570730675599</v>
      </c>
      <c r="U37" s="47">
        <f>SUM(U10:U36)</f>
        <v>4248620870.1199999</v>
      </c>
      <c r="V37" s="48">
        <f>IF(R37&gt;0,U37/R37,0)</f>
        <v>0.96033570702195226</v>
      </c>
      <c r="W37" s="47">
        <f>SUM(W10:W36)</f>
        <v>4248620870.1199999</v>
      </c>
      <c r="X37" s="48">
        <f>IF(R37&gt;0,W37/R37,0)</f>
        <v>0.96033570702195226</v>
      </c>
    </row>
    <row r="38" spans="1:24" ht="28.5" customHeight="1">
      <c r="A38" s="49" t="s">
        <v>49</v>
      </c>
      <c r="B38" s="2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50"/>
      <c r="Q38" s="2"/>
      <c r="R38" s="2"/>
      <c r="S38" s="2"/>
      <c r="T38" s="2"/>
      <c r="U38" s="4"/>
      <c r="V38" s="2"/>
      <c r="W38" s="4"/>
      <c r="X38" s="2"/>
    </row>
    <row r="39" spans="1:24" ht="28.5" customHeight="1">
      <c r="A39" s="49" t="s">
        <v>50</v>
      </c>
      <c r="B39" s="51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52"/>
      <c r="Q39" s="2"/>
      <c r="R39" s="2"/>
      <c r="S39" s="2"/>
      <c r="T39" s="2"/>
      <c r="U39" s="4"/>
      <c r="V39" s="2"/>
      <c r="W39" s="4"/>
      <c r="X39" s="2"/>
    </row>
  </sheetData>
  <mergeCells count="17">
    <mergeCell ref="A37:J3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2017-10-17T20:52:39Z</dcterms:created>
  <dcterms:modified xsi:type="dcterms:W3CDTF">2017-10-17T20:53:21Z</dcterms:modified>
</cp:coreProperties>
</file>