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l" sheetId="1" r:id="rId1"/>
  </sheets>
  <externalReferences>
    <externalReference r:id="rId2"/>
  </externalReferences>
  <definedNames>
    <definedName name="_xlnm.Print_Area" localSheetId="0">Jul!$A$1:$X$39</definedName>
  </definedNames>
  <calcPr calcId="145621"/>
</workbook>
</file>

<file path=xl/calcChain.xml><?xml version="1.0" encoding="utf-8"?>
<calcChain xmlns="http://schemas.openxmlformats.org/spreadsheetml/2006/main">
  <c r="O37" i="1" l="1"/>
  <c r="M37" i="1"/>
  <c r="L37" i="1"/>
  <c r="K37" i="1"/>
  <c r="W36" i="1"/>
  <c r="U36" i="1"/>
  <c r="S36" i="1"/>
  <c r="Q36" i="1"/>
  <c r="P36" i="1"/>
  <c r="N36" i="1"/>
  <c r="R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7" i="1" s="1"/>
  <c r="U10" i="1"/>
  <c r="U37" i="1" s="1"/>
  <c r="S10" i="1"/>
  <c r="S37" i="1" s="1"/>
  <c r="Q10" i="1"/>
  <c r="Q37" i="1" s="1"/>
  <c r="P10" i="1"/>
  <c r="P37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10" i="1" l="1"/>
  <c r="R37" i="1"/>
  <c r="X10" i="1"/>
  <c r="T10" i="1"/>
  <c r="V11" i="1"/>
  <c r="X11" i="1"/>
  <c r="T11" i="1"/>
  <c r="V15" i="1"/>
  <c r="X15" i="1"/>
  <c r="T15" i="1"/>
  <c r="V12" i="1"/>
  <c r="X12" i="1"/>
  <c r="T12" i="1"/>
  <c r="V13" i="1"/>
  <c r="T13" i="1"/>
  <c r="X13" i="1"/>
  <c r="V14" i="1"/>
  <c r="X14" i="1"/>
  <c r="T14" i="1"/>
  <c r="V16" i="1"/>
  <c r="X16" i="1"/>
  <c r="T16" i="1"/>
  <c r="V17" i="1"/>
  <c r="T17" i="1"/>
  <c r="X17" i="1"/>
  <c r="V18" i="1"/>
  <c r="X18" i="1"/>
  <c r="T18" i="1"/>
  <c r="V19" i="1"/>
  <c r="X19" i="1"/>
  <c r="T19" i="1"/>
  <c r="V20" i="1"/>
  <c r="X20" i="1"/>
  <c r="T20" i="1"/>
  <c r="V21" i="1"/>
  <c r="X21" i="1"/>
  <c r="T21" i="1"/>
  <c r="V22" i="1"/>
  <c r="X22" i="1"/>
  <c r="T22" i="1"/>
  <c r="V23" i="1"/>
  <c r="T23" i="1"/>
  <c r="X23" i="1"/>
  <c r="V24" i="1"/>
  <c r="X24" i="1"/>
  <c r="T24" i="1"/>
  <c r="V25" i="1"/>
  <c r="X25" i="1"/>
  <c r="T25" i="1"/>
  <c r="V26" i="1"/>
  <c r="X26" i="1"/>
  <c r="T26" i="1"/>
  <c r="V27" i="1"/>
  <c r="X27" i="1"/>
  <c r="T27" i="1"/>
  <c r="V28" i="1"/>
  <c r="X28" i="1"/>
  <c r="T28" i="1"/>
  <c r="V29" i="1"/>
  <c r="X29" i="1"/>
  <c r="T29" i="1"/>
  <c r="V30" i="1"/>
  <c r="X30" i="1"/>
  <c r="T30" i="1"/>
  <c r="V31" i="1"/>
  <c r="X31" i="1"/>
  <c r="T31" i="1"/>
  <c r="V32" i="1"/>
  <c r="X32" i="1"/>
  <c r="T32" i="1"/>
  <c r="V33" i="1"/>
  <c r="X33" i="1"/>
  <c r="T33" i="1"/>
  <c r="V34" i="1"/>
  <c r="X34" i="1"/>
  <c r="T34" i="1"/>
  <c r="V35" i="1"/>
  <c r="X35" i="1"/>
  <c r="T35" i="1"/>
  <c r="V36" i="1"/>
  <c r="X36" i="1"/>
  <c r="T36" i="1"/>
  <c r="N37" i="1"/>
  <c r="X37" i="1" l="1"/>
  <c r="T37" i="1"/>
  <c r="V3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<sst xmlns="http://schemas.openxmlformats.org/spreadsheetml/2006/main" count="55" uniqueCount="51">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</sst>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41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6" applyNumberFormat="0" applyAlignment="0" applyProtection="0"/>
    <xf numFmtId="0" fontId="41" fillId="8" borderId="36" applyNumberFormat="0" applyAlignment="0" applyProtection="0"/>
    <xf numFmtId="0" fontId="42" fillId="8" borderId="36"/>
    <xf numFmtId="0" fontId="41" fillId="8" borderId="36" applyNumberFormat="0" applyAlignment="0" applyProtection="0"/>
    <xf numFmtId="0" fontId="41" fillId="8" borderId="36" applyNumberFormat="0" applyAlignment="0" applyProtection="0"/>
    <xf numFmtId="38" fontId="7" fillId="0" borderId="0"/>
    <xf numFmtId="38" fontId="43" fillId="0" borderId="37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49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1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2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39"/>
    <xf numFmtId="2" fontId="55" fillId="0" borderId="0">
      <protection locked="0"/>
    </xf>
    <xf numFmtId="2" fontId="55" fillId="0" borderId="0">
      <protection locked="0"/>
    </xf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57" fillId="0" borderId="4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89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2" xfId="241"/>
    <cellStyle name="Normal 2 2" xfId="242"/>
    <cellStyle name="Normal 2 3" xfId="243"/>
    <cellStyle name="Normal 2 3 2" xfId="244"/>
    <cellStyle name="Normal 2 3_00_Decisão Anexo V 2015_MEMORIAL_Oficial SOF" xfId="245"/>
    <cellStyle name="Normal 2 4" xfId="246"/>
    <cellStyle name="Normal 2 5" xfId="247"/>
    <cellStyle name="Normal 2 6" xfId="248"/>
    <cellStyle name="Normal 2 7" xfId="249"/>
    <cellStyle name="Normal 2 8" xfId="3"/>
    <cellStyle name="Normal 2_00_Decisão Anexo V 2015_MEMORIAL_Oficial SOF" xfId="250"/>
    <cellStyle name="Normal 3" xfId="251"/>
    <cellStyle name="Normal 3 2" xfId="252"/>
    <cellStyle name="Normal 3_05_Impactos_Demais PLs_2013_Dados CNJ de jul-12" xfId="253"/>
    <cellStyle name="Normal 4" xfId="254"/>
    <cellStyle name="Normal 5" xfId="255"/>
    <cellStyle name="Normal 6" xfId="256"/>
    <cellStyle name="Normal 7" xfId="257"/>
    <cellStyle name="Normal 8" xfId="258"/>
    <cellStyle name="Normal 9" xfId="259"/>
    <cellStyle name="Nota 2" xfId="260"/>
    <cellStyle name="Nota 2 2" xfId="261"/>
    <cellStyle name="Nota 2_00_Decisão Anexo V 2015_MEMORIAL_Oficial SOF" xfId="262"/>
    <cellStyle name="Nota 3" xfId="263"/>
    <cellStyle name="Nota 4" xfId="264"/>
    <cellStyle name="Note" xfId="265"/>
    <cellStyle name="Output" xfId="266"/>
    <cellStyle name="Percent_Agenda" xfId="267"/>
    <cellStyle name="Percentual" xfId="268"/>
    <cellStyle name="Ponto" xfId="269"/>
    <cellStyle name="Porcentagem 10" xfId="270"/>
    <cellStyle name="Porcentagem 11" xfId="2"/>
    <cellStyle name="Porcentagem 11 2" xfId="271"/>
    <cellStyle name="Porcentagem 12" xfId="8"/>
    <cellStyle name="Porcentagem 2" xfId="4"/>
    <cellStyle name="Porcentagem 2 2" xfId="272"/>
    <cellStyle name="Porcentagem 2 3" xfId="273"/>
    <cellStyle name="Porcentagem 2_FCDF 2014_2ª Versão" xfId="274"/>
    <cellStyle name="Porcentagem 3" xfId="275"/>
    <cellStyle name="Porcentagem 4" xfId="276"/>
    <cellStyle name="Porcentagem 5" xfId="277"/>
    <cellStyle name="Porcentagem 6" xfId="278"/>
    <cellStyle name="Porcentagem 7" xfId="279"/>
    <cellStyle name="Porcentagem 8" xfId="280"/>
    <cellStyle name="Porcentagem 9" xfId="281"/>
    <cellStyle name="rodape" xfId="282"/>
    <cellStyle name="Saída 2" xfId="283"/>
    <cellStyle name="Saída 2 2" xfId="284"/>
    <cellStyle name="Saída 2_05_Impactos_Demais PLs_2013_Dados CNJ de jul-12" xfId="285"/>
    <cellStyle name="Saída 3" xfId="286"/>
    <cellStyle name="Saída 4" xfId="287"/>
    <cellStyle name="Sep. milhar [0]" xfId="288"/>
    <cellStyle name="Sep. milhar [2]" xfId="289"/>
    <cellStyle name="Separador de m" xfId="290"/>
    <cellStyle name="Separador de milhares 10" xfId="291"/>
    <cellStyle name="Separador de milhares 2" xfId="292"/>
    <cellStyle name="Separador de milhares 2 2" xfId="293"/>
    <cellStyle name="Separador de milhares 2 2 3" xfId="294"/>
    <cellStyle name="Separador de milhares 2 2 6" xfId="295"/>
    <cellStyle name="Separador de milhares 2 2_00_Decisão Anexo V 2015_MEMORIAL_Oficial SOF" xfId="296"/>
    <cellStyle name="Separador de milhares 2 3" xfId="297"/>
    <cellStyle name="Separador de milhares 2 3 2" xfId="298"/>
    <cellStyle name="Separador de milhares 2 3 2 2" xfId="299"/>
    <cellStyle name="Separador de milhares 2 3 2 2 2" xfId="300"/>
    <cellStyle name="Separador de milhares 2 3 2 2_00_Decisão Anexo V 2015_MEMORIAL_Oficial SOF" xfId="301"/>
    <cellStyle name="Separador de milhares 2 3 2_00_Decisão Anexo V 2015_MEMORIAL_Oficial SOF" xfId="302"/>
    <cellStyle name="Separador de milhares 2 3 3" xfId="303"/>
    <cellStyle name="Separador de milhares 2 3_00_Decisão Anexo V 2015_MEMORIAL_Oficial SOF" xfId="304"/>
    <cellStyle name="Separador de milhares 2 4" xfId="305"/>
    <cellStyle name="Separador de milhares 2 5" xfId="306"/>
    <cellStyle name="Separador de milhares 2 5 2" xfId="307"/>
    <cellStyle name="Separador de milhares 2 5_00_Decisão Anexo V 2015_MEMORIAL_Oficial SOF" xfId="308"/>
    <cellStyle name="Separador de milhares 2_00_Decisão Anexo V 2015_MEMORIAL_Oficial SOF" xfId="309"/>
    <cellStyle name="Separador de milhares 3" xfId="310"/>
    <cellStyle name="Separador de milhares 3 2" xfId="311"/>
    <cellStyle name="Separador de milhares 3 3" xfId="312"/>
    <cellStyle name="Separador de milhares 3_00_Decisão Anexo V 2015_MEMORIAL_Oficial SOF" xfId="313"/>
    <cellStyle name="Separador de milhares 4" xfId="314"/>
    <cellStyle name="Separador de milhares 5" xfId="315"/>
    <cellStyle name="Separador de milhares 6" xfId="316"/>
    <cellStyle name="Separador de milhares 7" xfId="317"/>
    <cellStyle name="Separador de milhares 8" xfId="318"/>
    <cellStyle name="Separador de milhares 9" xfId="319"/>
    <cellStyle name="TableStyleLight1" xfId="320"/>
    <cellStyle name="TableStyleLight1 2" xfId="321"/>
    <cellStyle name="TableStyleLight1 3" xfId="322"/>
    <cellStyle name="TableStyleLight1 5" xfId="323"/>
    <cellStyle name="TableStyleLight1_00_Decisão Anexo V 2015_MEMORIAL_Oficial SOF" xfId="324"/>
    <cellStyle name="Texto de Aviso 2" xfId="325"/>
    <cellStyle name="Texto de Aviso 2 2" xfId="326"/>
    <cellStyle name="Texto de Aviso 2_05_Impactos_Demais PLs_2013_Dados CNJ de jul-12" xfId="327"/>
    <cellStyle name="Texto de Aviso 3" xfId="328"/>
    <cellStyle name="Texto de Aviso 4" xfId="329"/>
    <cellStyle name="Texto Explicativo 2" xfId="330"/>
    <cellStyle name="Texto Explicativo 2 2" xfId="331"/>
    <cellStyle name="Texto Explicativo 2_05_Impactos_Demais PLs_2013_Dados CNJ de jul-12" xfId="332"/>
    <cellStyle name="Texto Explicativo 3" xfId="333"/>
    <cellStyle name="Texto Explicativo 4" xfId="334"/>
    <cellStyle name="Texto, derecha" xfId="335"/>
    <cellStyle name="Texto, izquierda" xfId="336"/>
    <cellStyle name="Title" xfId="337"/>
    <cellStyle name="Titulo" xfId="338"/>
    <cellStyle name="Título 1 1" xfId="339"/>
    <cellStyle name="Título 1 2" xfId="340"/>
    <cellStyle name="Título 1 2 2" xfId="341"/>
    <cellStyle name="Título 1 2_05_Impactos_Demais PLs_2013_Dados CNJ de jul-12" xfId="342"/>
    <cellStyle name="Título 1 3" xfId="343"/>
    <cellStyle name="Título 1 4" xfId="344"/>
    <cellStyle name="Título 10" xfId="345"/>
    <cellStyle name="Título 11" xfId="346"/>
    <cellStyle name="Título 2 2" xfId="347"/>
    <cellStyle name="Título 2 2 2" xfId="348"/>
    <cellStyle name="Título 2 2_05_Impactos_Demais PLs_2013_Dados CNJ de jul-12" xfId="349"/>
    <cellStyle name="Título 2 3" xfId="350"/>
    <cellStyle name="Título 2 4" xfId="351"/>
    <cellStyle name="Título 3 2" xfId="352"/>
    <cellStyle name="Título 3 2 2" xfId="353"/>
    <cellStyle name="Título 3 2_05_Impactos_Demais PLs_2013_Dados CNJ de jul-12" xfId="354"/>
    <cellStyle name="Título 3 3" xfId="355"/>
    <cellStyle name="Título 3 4" xfId="356"/>
    <cellStyle name="Título 4 2" xfId="357"/>
    <cellStyle name="Título 4 2 2" xfId="358"/>
    <cellStyle name="Título 4 2_05_Impactos_Demais PLs_2013_Dados CNJ de jul-12" xfId="359"/>
    <cellStyle name="Título 4 3" xfId="360"/>
    <cellStyle name="Título 4 4" xfId="361"/>
    <cellStyle name="Título 5" xfId="362"/>
    <cellStyle name="Título 5 2" xfId="363"/>
    <cellStyle name="Título 5 3" xfId="364"/>
    <cellStyle name="Título 5_05_Impactos_Demais PLs_2013_Dados CNJ de jul-12" xfId="365"/>
    <cellStyle name="Título 6" xfId="366"/>
    <cellStyle name="Título 6 2" xfId="367"/>
    <cellStyle name="Título 6_34" xfId="368"/>
    <cellStyle name="Título 7" xfId="369"/>
    <cellStyle name="Título 8" xfId="370"/>
    <cellStyle name="Título 9" xfId="371"/>
    <cellStyle name="Titulo_00_Equalização ASMED_SOF" xfId="372"/>
    <cellStyle name="Titulo1" xfId="373"/>
    <cellStyle name="Titulo2" xfId="374"/>
    <cellStyle name="Total 2" xfId="375"/>
    <cellStyle name="Total 2 2" xfId="376"/>
    <cellStyle name="Total 2_05_Impactos_Demais PLs_2013_Dados CNJ de jul-12" xfId="377"/>
    <cellStyle name="Total 3" xfId="378"/>
    <cellStyle name="Total 4" xfId="379"/>
    <cellStyle name="V¡rgula" xfId="380"/>
    <cellStyle name="V¡rgula0" xfId="381"/>
    <cellStyle name="Vírgul - Estilo1" xfId="382"/>
    <cellStyle name="Vírgula" xfId="1" builtinId="3"/>
    <cellStyle name="Vírgula 2" xfId="5"/>
    <cellStyle name="Vírgula 2 2" xfId="383"/>
    <cellStyle name="Vírgula 3" xfId="384"/>
    <cellStyle name="Vírgula 4" xfId="385"/>
    <cellStyle name="Vírgula 5" xfId="386"/>
    <cellStyle name="Vírgula 6" xfId="7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20201</v>
          </cell>
          <cell r="B10" t="str">
            <v>INSTIT.NAC.DE COLONIZ.E REF.AGRARIA - INCRA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5</v>
          </cell>
          <cell r="M10">
            <v>80877171</v>
          </cell>
          <cell r="N10">
            <v>80877171</v>
          </cell>
          <cell r="O10">
            <v>78632148.159999996</v>
          </cell>
          <cell r="P10">
            <v>78632148.159999996</v>
          </cell>
          <cell r="Q10">
            <v>78632148.159999996</v>
          </cell>
        </row>
        <row r="11">
          <cell r="A11" t="str">
            <v>20201</v>
          </cell>
          <cell r="B11" t="str">
            <v>INSTIT.NAC.DE COLONIZ.E REF.AGRARIA - INCRA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1296585</v>
          </cell>
          <cell r="N11">
            <v>1296585</v>
          </cell>
          <cell r="O11">
            <v>901709.03</v>
          </cell>
          <cell r="P11">
            <v>901709.03</v>
          </cell>
          <cell r="Q11">
            <v>901709.03</v>
          </cell>
        </row>
        <row r="12">
          <cell r="A12" t="str">
            <v>24204</v>
          </cell>
          <cell r="B12" t="str">
            <v>COMISSAO NACIONAL DE ENERGIA NUCLEAR - CNEN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1</v>
          </cell>
          <cell r="M12">
            <v>1491350</v>
          </cell>
          <cell r="N12">
            <v>1491350</v>
          </cell>
          <cell r="O12">
            <v>1465927.08</v>
          </cell>
          <cell r="P12">
            <v>1465927.08</v>
          </cell>
          <cell r="Q12">
            <v>1465927.08</v>
          </cell>
        </row>
        <row r="13">
          <cell r="A13" t="str">
            <v>25201</v>
          </cell>
          <cell r="B13" t="str">
            <v>BANCO CENTRAL DO BRASIL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3</v>
          </cell>
          <cell r="M13">
            <v>10427703</v>
          </cell>
          <cell r="N13">
            <v>10427703</v>
          </cell>
          <cell r="O13">
            <v>10010110.189999999</v>
          </cell>
          <cell r="P13">
            <v>10010110.189999999</v>
          </cell>
          <cell r="Q13">
            <v>10010110.189999999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3</v>
          </cell>
          <cell r="M14">
            <v>65479</v>
          </cell>
          <cell r="N14">
            <v>65479</v>
          </cell>
          <cell r="O14">
            <v>64363.69</v>
          </cell>
          <cell r="P14">
            <v>64363.69</v>
          </cell>
          <cell r="Q14">
            <v>64363.69</v>
          </cell>
        </row>
        <row r="15">
          <cell r="A15" t="str">
            <v>26262</v>
          </cell>
          <cell r="B15" t="str">
            <v>UNIVERSIDADE FEDERAL DE SAO PAULO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3274347</v>
          </cell>
          <cell r="N15">
            <v>3274347</v>
          </cell>
          <cell r="O15">
            <v>3218528.99</v>
          </cell>
          <cell r="P15">
            <v>3218528.99</v>
          </cell>
          <cell r="Q15">
            <v>3218528.99</v>
          </cell>
        </row>
        <row r="16">
          <cell r="A16" t="str">
            <v>26280</v>
          </cell>
          <cell r="B16" t="str">
            <v>FUNDACAO UNIVERSIDADE FEDERAL DE SAO CARLOS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230851</v>
          </cell>
          <cell r="N16">
            <v>230851</v>
          </cell>
          <cell r="O16">
            <v>226915.65</v>
          </cell>
          <cell r="P16">
            <v>226915.65</v>
          </cell>
          <cell r="Q16">
            <v>226915.65</v>
          </cell>
        </row>
        <row r="17">
          <cell r="A17" t="str">
            <v>26283</v>
          </cell>
          <cell r="B17" t="str">
            <v>FUNDACAO UNIVERSIDADE FED.DE MATO GROS.DO SUL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254172</v>
          </cell>
          <cell r="N17">
            <v>254172</v>
          </cell>
          <cell r="O17">
            <v>233278.87</v>
          </cell>
          <cell r="P17">
            <v>233278.87</v>
          </cell>
          <cell r="Q17">
            <v>233278.87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1375710</v>
          </cell>
          <cell r="N18">
            <v>1375710</v>
          </cell>
          <cell r="O18">
            <v>1352258.69</v>
          </cell>
          <cell r="P18">
            <v>1352258.69</v>
          </cell>
          <cell r="Q18">
            <v>1352258.69</v>
          </cell>
        </row>
        <row r="19">
          <cell r="A19" t="str">
            <v>26352</v>
          </cell>
          <cell r="B19" t="str">
            <v>FUNDACAO UNIVERSIDADE FEDERAL DO ABC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99156</v>
          </cell>
          <cell r="N19">
            <v>99156</v>
          </cell>
          <cell r="O19">
            <v>97465.95</v>
          </cell>
          <cell r="P19">
            <v>97465.95</v>
          </cell>
          <cell r="Q19">
            <v>97465.95</v>
          </cell>
        </row>
        <row r="20">
          <cell r="A20" t="str">
            <v>26439</v>
          </cell>
          <cell r="B20" t="str">
            <v>INST.FED.DE EDUC.,CIENC.E TEC.DE SAO PAULO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1</v>
          </cell>
          <cell r="M20">
            <v>85663</v>
          </cell>
          <cell r="N20">
            <v>85663</v>
          </cell>
          <cell r="O20">
            <v>84202.83</v>
          </cell>
          <cell r="P20">
            <v>84202.83</v>
          </cell>
          <cell r="Q20">
            <v>84202.83</v>
          </cell>
        </row>
        <row r="21">
          <cell r="A21" t="str">
            <v>40203</v>
          </cell>
          <cell r="B21" t="str">
            <v>FUNDACAO JORGE DUPRAT FIG.DE SEG.MED.TRABALHO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1</v>
          </cell>
          <cell r="M21">
            <v>473460</v>
          </cell>
          <cell r="N21">
            <v>473460</v>
          </cell>
          <cell r="O21">
            <v>465389.11</v>
          </cell>
          <cell r="P21">
            <v>465389.11</v>
          </cell>
          <cell r="Q21">
            <v>465389.11</v>
          </cell>
        </row>
        <row r="22">
          <cell r="A22" t="str">
            <v>44201</v>
          </cell>
          <cell r="B22" t="str">
            <v>INST.BRAS.DO MEIO AMB.E REC.NAT.RENOVAVEIS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66079</v>
          </cell>
          <cell r="N22">
            <v>66079</v>
          </cell>
        </row>
        <row r="23">
          <cell r="A23" t="str">
            <v>44201</v>
          </cell>
          <cell r="B23" t="str">
            <v>INST.BRAS.DO MEIO AMB.E REC.NAT.RENOVAVEIS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1</v>
          </cell>
          <cell r="M23">
            <v>209695</v>
          </cell>
          <cell r="N23">
            <v>209695</v>
          </cell>
          <cell r="O23">
            <v>206120.85</v>
          </cell>
          <cell r="P23">
            <v>206120.85</v>
          </cell>
          <cell r="Q23">
            <v>206120.85</v>
          </cell>
        </row>
        <row r="24">
          <cell r="A24" t="str">
            <v>55201</v>
          </cell>
          <cell r="B24" t="str">
            <v>INSTITUTO NACIONAL DO SEGURO SOCIAL - INSS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2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37975328</v>
          </cell>
          <cell r="N24">
            <v>37975328</v>
          </cell>
          <cell r="O24">
            <v>34520998.780000001</v>
          </cell>
          <cell r="P24">
            <v>34520998.780000001</v>
          </cell>
          <cell r="Q24">
            <v>34520998.780000001</v>
          </cell>
        </row>
        <row r="25">
          <cell r="A25" t="str">
            <v>55201</v>
          </cell>
          <cell r="B25" t="str">
            <v>INSTITUTO NACIONAL DO SEGURO SOCIAL - INSS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7539383</v>
          </cell>
          <cell r="N25">
            <v>7539383</v>
          </cell>
          <cell r="O25">
            <v>7221055.7199999997</v>
          </cell>
          <cell r="P25">
            <v>7221055.7199999997</v>
          </cell>
          <cell r="Q25">
            <v>7221055.7199999997</v>
          </cell>
        </row>
        <row r="26">
          <cell r="A26" t="str">
            <v>55901</v>
          </cell>
          <cell r="B26" t="str">
            <v>FUNDO NACIONAL DE ASSISTENCIA SOCIAL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81259165</v>
          </cell>
          <cell r="N26">
            <v>81259165</v>
          </cell>
          <cell r="O26">
            <v>79154555.900000006</v>
          </cell>
          <cell r="P26">
            <v>79154555.900000006</v>
          </cell>
          <cell r="Q26">
            <v>79154555.900000006</v>
          </cell>
        </row>
        <row r="27">
          <cell r="A27" t="str">
            <v>55901</v>
          </cell>
          <cell r="B27" t="str">
            <v>FUNDO NACIONAL DE ASSISTENCIA SOCIAL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0625</v>
          </cell>
          <cell r="H27" t="str">
            <v>SENTENCAS JUDICIAIS TRANSITADAS EM JULGADO DE PEQUENO VALOR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92555394</v>
          </cell>
          <cell r="N27">
            <v>0</v>
          </cell>
          <cell r="O27">
            <v>92506903.140000001</v>
          </cell>
          <cell r="P27">
            <v>92506903.140000001</v>
          </cell>
          <cell r="Q27">
            <v>92506903.140000001</v>
          </cell>
        </row>
        <row r="28">
          <cell r="A28" t="str">
            <v>55902</v>
          </cell>
          <cell r="B28" t="str">
            <v>FUNDO DO REGIME GERAL DA PREVID.SOCIAL-FRGPS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2264051660</v>
          </cell>
          <cell r="N28">
            <v>2264051660</v>
          </cell>
          <cell r="O28">
            <v>2213508161.0500002</v>
          </cell>
          <cell r="P28">
            <v>2213508161.0500002</v>
          </cell>
          <cell r="Q28">
            <v>2213508161.0500002</v>
          </cell>
        </row>
        <row r="29">
          <cell r="A29" t="str">
            <v>55902</v>
          </cell>
          <cell r="B29" t="str">
            <v>FUNDO DO REGIME GERAL DA PREVID.SOCIAL-FRGPS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0625</v>
          </cell>
          <cell r="H29" t="str">
            <v>SENTENCAS JUDICIAIS TRANSITADAS EM JULGADO DE PEQUENO VALOR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839523162</v>
          </cell>
          <cell r="N29">
            <v>0</v>
          </cell>
          <cell r="O29">
            <v>838577477.78999996</v>
          </cell>
          <cell r="P29">
            <v>838577477.78999996</v>
          </cell>
          <cell r="Q29">
            <v>838577477.78999996</v>
          </cell>
        </row>
        <row r="30">
          <cell r="A30" t="str">
            <v>71103</v>
          </cell>
          <cell r="B30" t="str">
            <v>ENCARGOS FINANC.DA UNIAO-SENTENCAS JUDICIAIS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5</v>
          </cell>
          <cell r="M30">
            <v>23168353</v>
          </cell>
          <cell r="N30">
            <v>23156353</v>
          </cell>
          <cell r="O30">
            <v>19436718.859999999</v>
          </cell>
          <cell r="P30">
            <v>19436718.859999999</v>
          </cell>
          <cell r="Q30">
            <v>19436718.859999999</v>
          </cell>
        </row>
        <row r="31">
          <cell r="A31" t="str">
            <v>71103</v>
          </cell>
          <cell r="B31" t="str">
            <v>ENCARGOS FINANC.DA UNIAO-SENTENCAS JUDICIAIS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68801402</v>
          </cell>
          <cell r="N31">
            <v>68801402</v>
          </cell>
          <cell r="O31">
            <v>68503036.599999994</v>
          </cell>
          <cell r="P31">
            <v>68503036.599999994</v>
          </cell>
          <cell r="Q31">
            <v>68503036.599999994</v>
          </cell>
        </row>
        <row r="32">
          <cell r="A32" t="str">
            <v>71103</v>
          </cell>
          <cell r="B32" t="str">
            <v>ENCARGOS FINANC.DA UNIAO-SENTENCAS JUDICIAIS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0144</v>
          </cell>
          <cell r="K32" t="str">
            <v>TITULOS DE RESPONSABILID.DO TESOURO NACIONAL</v>
          </cell>
          <cell r="L32" t="str">
            <v>3</v>
          </cell>
          <cell r="M32">
            <v>899763337</v>
          </cell>
          <cell r="N32">
            <v>899763337</v>
          </cell>
          <cell r="O32">
            <v>788687344.69000006</v>
          </cell>
          <cell r="P32">
            <v>788687344.69000006</v>
          </cell>
          <cell r="Q32">
            <v>788687344.69000006</v>
          </cell>
        </row>
        <row r="33">
          <cell r="A33" t="str">
            <v>71103</v>
          </cell>
          <cell r="B33" t="str">
            <v>ENCARGOS FINANC.DA UNIAO-SENTENCAS JUDICIAIS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00G5</v>
          </cell>
          <cell r="H33" t="str">
            <v>CONTRIBUICAO DA UNIAO, DE SUAS AUTARQUIAS E FUNDACOES PARA O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1</v>
          </cell>
          <cell r="M33">
            <v>3049954</v>
          </cell>
          <cell r="N33">
            <v>0</v>
          </cell>
          <cell r="O33">
            <v>3049951.36</v>
          </cell>
          <cell r="P33">
            <v>3049949.26</v>
          </cell>
          <cell r="Q33">
            <v>3049949.26</v>
          </cell>
        </row>
        <row r="34">
          <cell r="A34" t="str">
            <v>71103</v>
          </cell>
          <cell r="B34" t="str">
            <v>ENCARGOS FINANC.DA UNIAO-SENTENCAS JUDICIAIS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0625</v>
          </cell>
          <cell r="H34" t="str">
            <v>SENTENCAS JUDICIAIS TRANSITADAS EM JULGADO DE PEQUENO VALOR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5</v>
          </cell>
          <cell r="M34">
            <v>86405</v>
          </cell>
          <cell r="N34">
            <v>0</v>
          </cell>
          <cell r="O34">
            <v>86403.59</v>
          </cell>
          <cell r="P34">
            <v>86403.59</v>
          </cell>
          <cell r="Q34">
            <v>86403.59</v>
          </cell>
        </row>
        <row r="35">
          <cell r="A35" t="str">
            <v>71103</v>
          </cell>
          <cell r="B35" t="str">
            <v>ENCARGOS FINANC.DA UNIAO-SENTENCAS JUDICIAIS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0625</v>
          </cell>
          <cell r="H35" t="str">
            <v>SENTENCAS JUDICIAIS TRANSITADAS EM JULGADO DE PEQUENO VALOR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3</v>
          </cell>
          <cell r="M35">
            <v>227407209</v>
          </cell>
          <cell r="N35">
            <v>0</v>
          </cell>
          <cell r="O35">
            <v>226974209.63999999</v>
          </cell>
          <cell r="P35">
            <v>226974209.63999999</v>
          </cell>
          <cell r="Q35">
            <v>226974209.63999999</v>
          </cell>
        </row>
        <row r="36">
          <cell r="A36" t="str">
            <v>71103</v>
          </cell>
          <cell r="B36" t="str">
            <v>ENCARGOS FINANC.DA UNIAO-SENTENCAS JUDICIAIS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0625</v>
          </cell>
          <cell r="H36" t="str">
            <v>SENTENCAS JUDICIAIS TRANSITADAS EM JULGADO DE PEQUENO VALOR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1</v>
          </cell>
          <cell r="M36">
            <v>56485130</v>
          </cell>
          <cell r="N36">
            <v>0</v>
          </cell>
          <cell r="O36">
            <v>56460235.939999998</v>
          </cell>
          <cell r="P36">
            <v>56460235.939999998</v>
          </cell>
          <cell r="Q36">
            <v>56460235.939999998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tabSelected="1" view="pageBreakPreview" zoomScale="55" zoomScaleNormal="100" zoomScaleSheetLayoutView="5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42917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'[1]Access-Jul'!A10</f>
        <v>20201</v>
      </c>
      <c r="B10" s="38" t="str">
        <f>'[1]Access-Jul'!B10</f>
        <v>INSTIT.NAC.DE COLONIZ.E REF.AGRARIA - INCRA</v>
      </c>
      <c r="C10" s="39" t="str">
        <f>CONCATENATE('[1]Access-Jul'!C10,".",'[1]Access-Jul'!D10)</f>
        <v>28.846</v>
      </c>
      <c r="D10" s="39" t="str">
        <f>CONCATENATE('[1]Access-Jul'!E10,".",'[1]Access-Jul'!G10)</f>
        <v>0901.0005</v>
      </c>
      <c r="E10" s="38" t="str">
        <f>'[1]Access-Jul'!F10</f>
        <v>OPERACOES ESPECIAIS: CUMPRIMENTO DE SENTENCAS JUDICIAIS</v>
      </c>
      <c r="F10" s="40" t="str">
        <f>'[1]Access-Jul'!H10</f>
        <v>SENTENCAS JUDICIAIS TRANSITADAS EM JULGADO (PRECATORIOS)</v>
      </c>
      <c r="G10" s="39" t="str">
        <f>'[1]Access-Jul'!I10</f>
        <v>1</v>
      </c>
      <c r="H10" s="39" t="str">
        <f>'[1]Access-Jul'!J10</f>
        <v>0100</v>
      </c>
      <c r="I10" s="38" t="str">
        <f>'[1]Access-Jul'!K10</f>
        <v>RECURSOS ORDINARIOS</v>
      </c>
      <c r="J10" s="39" t="str">
        <f>'[1]Access-Jul'!L10</f>
        <v>5</v>
      </c>
      <c r="K10" s="41"/>
      <c r="L10" s="41"/>
      <c r="M10" s="41"/>
      <c r="N10" s="42">
        <f t="shared" ref="N10:N33" si="0">K10+L10-M10</f>
        <v>0</v>
      </c>
      <c r="O10" s="41"/>
      <c r="P10" s="43">
        <f>IF('[1]Access-Jul'!N10=0,'[1]Access-Jul'!M10,0)</f>
        <v>0</v>
      </c>
      <c r="Q10" s="43">
        <f>IF('[1]Access-Jul'!N10&gt;0,'[1]Access-Jul'!N10,0)</f>
        <v>80877171</v>
      </c>
      <c r="R10" s="43">
        <f t="shared" ref="R10:R33" si="1">N10-O10+P10+Q10</f>
        <v>80877171</v>
      </c>
      <c r="S10" s="43">
        <f>'[1]Access-Jul'!O10</f>
        <v>78632148.159999996</v>
      </c>
      <c r="T10" s="44">
        <f t="shared" ref="T10:T33" si="2">IF(R10&gt;0,S10/R10,0)</f>
        <v>0.97224157556153878</v>
      </c>
      <c r="U10" s="43">
        <f>'[1]Access-Jul'!P10</f>
        <v>78632148.159999996</v>
      </c>
      <c r="V10" s="44">
        <f t="shared" ref="V10:V33" si="3">IF(R10&gt;0,U10/R10,0)</f>
        <v>0.97224157556153878</v>
      </c>
      <c r="W10" s="43">
        <f>'[1]Access-Jul'!Q10</f>
        <v>78632148.159999996</v>
      </c>
      <c r="X10" s="44">
        <f t="shared" ref="X10:X33" si="4">IF(R10&gt;0,W10/R10,0)</f>
        <v>0.97224157556153878</v>
      </c>
    </row>
    <row r="11" spans="1:24" ht="28.5" customHeight="1">
      <c r="A11" s="37" t="str">
        <f>'[1]Access-Jul'!A11</f>
        <v>20201</v>
      </c>
      <c r="B11" s="38" t="str">
        <f>'[1]Access-Jul'!B11</f>
        <v>INSTIT.NAC.DE COLONIZ.E REF.AGRARIA - INCRA</v>
      </c>
      <c r="C11" s="39" t="str">
        <f>CONCATENATE('[1]Access-Jul'!C11,".",'[1]Access-Jul'!D11)</f>
        <v>28.846</v>
      </c>
      <c r="D11" s="39" t="str">
        <f>CONCATENATE('[1]Access-Jul'!E11,".",'[1]Access-Jul'!G11)</f>
        <v>0901.0005</v>
      </c>
      <c r="E11" s="38" t="str">
        <f>'[1]Access-Jul'!F11</f>
        <v>OPERACOES ESPECIAIS: CUMPRIMENTO DE SENTENCAS JUDICIAIS</v>
      </c>
      <c r="F11" s="38" t="str">
        <f>'[1]Access-Jul'!H11</f>
        <v>SENTENCAS JUDICIAIS TRANSITADAS EM JULGADO (PRECATORIOS)</v>
      </c>
      <c r="G11" s="39" t="str">
        <f>'[1]Access-Jul'!I11</f>
        <v>1</v>
      </c>
      <c r="H11" s="39" t="str">
        <f>'[1]Access-Jul'!J11</f>
        <v>0100</v>
      </c>
      <c r="I11" s="38" t="str">
        <f>'[1]Access-Jul'!K11</f>
        <v>RECURSOS ORDINARIOS</v>
      </c>
      <c r="J11" s="39" t="str">
        <f>'[1]Access-Jul'!L11</f>
        <v>3</v>
      </c>
      <c r="K11" s="43"/>
      <c r="L11" s="43"/>
      <c r="M11" s="43"/>
      <c r="N11" s="41">
        <f t="shared" si="0"/>
        <v>0</v>
      </c>
      <c r="O11" s="43"/>
      <c r="P11" s="43">
        <f>IF('[1]Access-Jul'!N11=0,'[1]Access-Jul'!M11,0)</f>
        <v>0</v>
      </c>
      <c r="Q11" s="43">
        <f>IF('[1]Access-Jul'!N11&gt;0,'[1]Access-Jul'!N11,0)</f>
        <v>1296585</v>
      </c>
      <c r="R11" s="43">
        <f t="shared" si="1"/>
        <v>1296585</v>
      </c>
      <c r="S11" s="43">
        <f>'[1]Access-Jul'!O11</f>
        <v>901709.03</v>
      </c>
      <c r="T11" s="44">
        <f t="shared" si="2"/>
        <v>0.69544922238032991</v>
      </c>
      <c r="U11" s="43">
        <f>'[1]Access-Jul'!P11</f>
        <v>901709.03</v>
      </c>
      <c r="V11" s="44">
        <f t="shared" si="3"/>
        <v>0.69544922238032991</v>
      </c>
      <c r="W11" s="43">
        <f>'[1]Access-Jul'!Q11</f>
        <v>901709.03</v>
      </c>
      <c r="X11" s="44">
        <f t="shared" si="4"/>
        <v>0.69544922238032991</v>
      </c>
    </row>
    <row r="12" spans="1:24" ht="28.5" customHeight="1">
      <c r="A12" s="37" t="str">
        <f>'[1]Access-Jul'!A12</f>
        <v>24204</v>
      </c>
      <c r="B12" s="38" t="str">
        <f>'[1]Access-Jul'!B12</f>
        <v>COMISSAO NACIONAL DE ENERGIA NUCLEAR - CNEN</v>
      </c>
      <c r="C12" s="39" t="str">
        <f>CONCATENATE('[1]Access-Jul'!C12,".",'[1]Access-Jul'!D12)</f>
        <v>28.846</v>
      </c>
      <c r="D12" s="39" t="str">
        <f>CONCATENATE('[1]Access-Jul'!E12,".",'[1]Access-Jul'!G12)</f>
        <v>0901.0005</v>
      </c>
      <c r="E12" s="38" t="str">
        <f>'[1]Access-Jul'!F12</f>
        <v>OPERACOES ESPECIAIS: CUMPRIMENTO DE SENTENCAS JUDICIAIS</v>
      </c>
      <c r="F12" s="38" t="str">
        <f>'[1]Access-Jul'!H12</f>
        <v>SENTENCAS JUDICIAIS TRANSITADAS EM JULGADO (PRECATORIOS)</v>
      </c>
      <c r="G12" s="39" t="str">
        <f>'[1]Access-Jul'!I12</f>
        <v>1</v>
      </c>
      <c r="H12" s="39" t="str">
        <f>'[1]Access-Jul'!J12</f>
        <v>0100</v>
      </c>
      <c r="I12" s="38" t="str">
        <f>'[1]Access-Jul'!K12</f>
        <v>RECURSOS ORDINARIOS</v>
      </c>
      <c r="J12" s="39" t="str">
        <f>'[1]Access-Jul'!L12</f>
        <v>1</v>
      </c>
      <c r="K12" s="43"/>
      <c r="L12" s="43"/>
      <c r="M12" s="43"/>
      <c r="N12" s="41">
        <f t="shared" si="0"/>
        <v>0</v>
      </c>
      <c r="O12" s="43"/>
      <c r="P12" s="43">
        <f>IF('[1]Access-Jul'!N12=0,'[1]Access-Jul'!M12,0)</f>
        <v>0</v>
      </c>
      <c r="Q12" s="43">
        <f>IF('[1]Access-Jul'!N12&gt;0,'[1]Access-Jul'!N12,0)</f>
        <v>1491350</v>
      </c>
      <c r="R12" s="43">
        <f t="shared" si="1"/>
        <v>1491350</v>
      </c>
      <c r="S12" s="43">
        <f>'[1]Access-Jul'!O12</f>
        <v>1465927.08</v>
      </c>
      <c r="T12" s="44">
        <f t="shared" si="2"/>
        <v>0.98295308277734939</v>
      </c>
      <c r="U12" s="43">
        <f>'[1]Access-Jul'!P12</f>
        <v>1465927.08</v>
      </c>
      <c r="V12" s="44">
        <f t="shared" si="3"/>
        <v>0.98295308277734939</v>
      </c>
      <c r="W12" s="43">
        <f>'[1]Access-Jul'!Q12</f>
        <v>1465927.08</v>
      </c>
      <c r="X12" s="44">
        <f t="shared" si="4"/>
        <v>0.98295308277734939</v>
      </c>
    </row>
    <row r="13" spans="1:24" ht="28.5" customHeight="1">
      <c r="A13" s="37" t="str">
        <f>'[1]Access-Jul'!A13</f>
        <v>25201</v>
      </c>
      <c r="B13" s="38" t="str">
        <f>'[1]Access-Jul'!B13</f>
        <v>BANCO CENTRAL DO BRASIL</v>
      </c>
      <c r="C13" s="39" t="str">
        <f>CONCATENATE('[1]Access-Jul'!C13,".",'[1]Access-Jul'!D13)</f>
        <v>28.846</v>
      </c>
      <c r="D13" s="39" t="str">
        <f>CONCATENATE('[1]Access-Jul'!E13,".",'[1]Access-Jul'!G13)</f>
        <v>0901.0005</v>
      </c>
      <c r="E13" s="38" t="str">
        <f>'[1]Access-Jul'!F13</f>
        <v>OPERACOES ESPECIAIS: CUMPRIMENTO DE SENTENCAS JUDICIAIS</v>
      </c>
      <c r="F13" s="38" t="str">
        <f>'[1]Access-Jul'!H13</f>
        <v>SENTENCAS JUDICIAIS TRANSITADAS EM JULGADO (PRECATORIOS)</v>
      </c>
      <c r="G13" s="39" t="str">
        <f>'[1]Access-Jul'!I13</f>
        <v>1</v>
      </c>
      <c r="H13" s="39" t="str">
        <f>'[1]Access-Jul'!J13</f>
        <v>0100</v>
      </c>
      <c r="I13" s="38" t="str">
        <f>'[1]Access-Jul'!K13</f>
        <v>RECURSOS ORDINARIOS</v>
      </c>
      <c r="J13" s="39" t="str">
        <f>'[1]Access-Jul'!L13</f>
        <v>3</v>
      </c>
      <c r="K13" s="43"/>
      <c r="L13" s="43"/>
      <c r="M13" s="43"/>
      <c r="N13" s="41">
        <f t="shared" si="0"/>
        <v>0</v>
      </c>
      <c r="O13" s="43"/>
      <c r="P13" s="43">
        <f>IF('[1]Access-Jul'!N13=0,'[1]Access-Jul'!M13,0)</f>
        <v>0</v>
      </c>
      <c r="Q13" s="43">
        <f>IF('[1]Access-Jul'!N13&gt;0,'[1]Access-Jul'!N13,0)</f>
        <v>10427703</v>
      </c>
      <c r="R13" s="43">
        <f t="shared" si="1"/>
        <v>10427703</v>
      </c>
      <c r="S13" s="43">
        <f>'[1]Access-Jul'!O13</f>
        <v>10010110.189999999</v>
      </c>
      <c r="T13" s="44">
        <f t="shared" si="2"/>
        <v>0.9599535190060553</v>
      </c>
      <c r="U13" s="43">
        <f>'[1]Access-Jul'!P13</f>
        <v>10010110.189999999</v>
      </c>
      <c r="V13" s="44">
        <f t="shared" si="3"/>
        <v>0.9599535190060553</v>
      </c>
      <c r="W13" s="43">
        <f>'[1]Access-Jul'!Q13</f>
        <v>10010110.189999999</v>
      </c>
      <c r="X13" s="44">
        <f t="shared" si="4"/>
        <v>0.9599535190060553</v>
      </c>
    </row>
    <row r="14" spans="1:24" ht="28.5" customHeight="1">
      <c r="A14" s="37" t="str">
        <f>'[1]Access-Jul'!A14</f>
        <v>26262</v>
      </c>
      <c r="B14" s="38" t="str">
        <f>'[1]Access-Jul'!B14</f>
        <v>UNIVERSIDADE FEDERAL DE SAO PAULO</v>
      </c>
      <c r="C14" s="39" t="str">
        <f>CONCATENATE('[1]Access-Jul'!C14,".",'[1]Access-Jul'!D14)</f>
        <v>28.846</v>
      </c>
      <c r="D14" s="39" t="str">
        <f>CONCATENATE('[1]Access-Jul'!E14,".",'[1]Access-Jul'!G14)</f>
        <v>0901.0005</v>
      </c>
      <c r="E14" s="38" t="str">
        <f>'[1]Access-Jul'!F14</f>
        <v>OPERACOES ESPECIAIS: CUMPRIMENTO DE SENTENCAS JUDICIAIS</v>
      </c>
      <c r="F14" s="38" t="str">
        <f>'[1]Access-Jul'!H14</f>
        <v>SENTENCAS JUDICIAIS TRANSITADAS EM JULGADO (PRECATORIOS)</v>
      </c>
      <c r="G14" s="39" t="str">
        <f>'[1]Access-Jul'!I14</f>
        <v>1</v>
      </c>
      <c r="H14" s="39" t="str">
        <f>'[1]Access-Jul'!J14</f>
        <v>0100</v>
      </c>
      <c r="I14" s="38" t="str">
        <f>'[1]Access-Jul'!K14</f>
        <v>RECURSOS ORDINARIOS</v>
      </c>
      <c r="J14" s="39" t="str">
        <f>'[1]Access-Jul'!L14</f>
        <v>3</v>
      </c>
      <c r="K14" s="41"/>
      <c r="L14" s="41"/>
      <c r="M14" s="41"/>
      <c r="N14" s="41">
        <f t="shared" si="0"/>
        <v>0</v>
      </c>
      <c r="O14" s="41"/>
      <c r="P14" s="43">
        <f>IF('[1]Access-Jul'!N14=0,'[1]Access-Jul'!M14,0)</f>
        <v>0</v>
      </c>
      <c r="Q14" s="43">
        <f>IF('[1]Access-Jul'!N14&gt;0,'[1]Access-Jul'!N14,0)</f>
        <v>65479</v>
      </c>
      <c r="R14" s="43">
        <f t="shared" si="1"/>
        <v>65479</v>
      </c>
      <c r="S14" s="43">
        <f>'[1]Access-Jul'!O14</f>
        <v>64363.69</v>
      </c>
      <c r="T14" s="44">
        <f t="shared" si="2"/>
        <v>0.98296690542005838</v>
      </c>
      <c r="U14" s="43">
        <f>'[1]Access-Jul'!P14</f>
        <v>64363.69</v>
      </c>
      <c r="V14" s="44">
        <f t="shared" si="3"/>
        <v>0.98296690542005838</v>
      </c>
      <c r="W14" s="43">
        <f>'[1]Access-Jul'!Q14</f>
        <v>64363.69</v>
      </c>
      <c r="X14" s="44">
        <f t="shared" si="4"/>
        <v>0.98296690542005838</v>
      </c>
    </row>
    <row r="15" spans="1:24" ht="28.5" customHeight="1">
      <c r="A15" s="37" t="str">
        <f>'[1]Access-Jul'!A15</f>
        <v>26262</v>
      </c>
      <c r="B15" s="38" t="str">
        <f>'[1]Access-Jul'!B15</f>
        <v>UNIVERSIDADE FEDERAL DE SAO PAULO</v>
      </c>
      <c r="C15" s="39" t="str">
        <f>CONCATENATE('[1]Access-Jul'!C15,".",'[1]Access-Jul'!D15)</f>
        <v>28.846</v>
      </c>
      <c r="D15" s="39" t="str">
        <f>CONCATENATE('[1]Access-Jul'!E15,".",'[1]Access-Jul'!G15)</f>
        <v>0901.0005</v>
      </c>
      <c r="E15" s="38" t="str">
        <f>'[1]Access-Jul'!F15</f>
        <v>OPERACOES ESPECIAIS: CUMPRIMENTO DE SENTENCAS JUDICIAIS</v>
      </c>
      <c r="F15" s="38" t="str">
        <f>'[1]Access-Jul'!H15</f>
        <v>SENTENCAS JUDICIAIS TRANSITADAS EM JULGADO (PRECATORIOS)</v>
      </c>
      <c r="G15" s="39" t="str">
        <f>'[1]Access-Jul'!I15</f>
        <v>1</v>
      </c>
      <c r="H15" s="39" t="str">
        <f>'[1]Access-Jul'!J15</f>
        <v>0100</v>
      </c>
      <c r="I15" s="38" t="str">
        <f>'[1]Access-Jul'!K15</f>
        <v>RECURSOS ORDINARIOS</v>
      </c>
      <c r="J15" s="39" t="str">
        <f>'[1]Access-Jul'!L15</f>
        <v>1</v>
      </c>
      <c r="K15" s="43"/>
      <c r="L15" s="43"/>
      <c r="M15" s="43"/>
      <c r="N15" s="41">
        <f t="shared" si="0"/>
        <v>0</v>
      </c>
      <c r="O15" s="43"/>
      <c r="P15" s="43">
        <f>IF('[1]Access-Jul'!N15=0,'[1]Access-Jul'!M15,0)</f>
        <v>0</v>
      </c>
      <c r="Q15" s="43">
        <f>IF('[1]Access-Jul'!N15&gt;0,'[1]Access-Jul'!N15,0)</f>
        <v>3274347</v>
      </c>
      <c r="R15" s="43">
        <f t="shared" si="1"/>
        <v>3274347</v>
      </c>
      <c r="S15" s="43">
        <f>'[1]Access-Jul'!O15</f>
        <v>3218528.99</v>
      </c>
      <c r="T15" s="44">
        <f t="shared" si="2"/>
        <v>0.98295293382161397</v>
      </c>
      <c r="U15" s="43">
        <f>'[1]Access-Jul'!P15</f>
        <v>3218528.99</v>
      </c>
      <c r="V15" s="44">
        <f t="shared" si="3"/>
        <v>0.98295293382161397</v>
      </c>
      <c r="W15" s="43">
        <f>'[1]Access-Jul'!Q15</f>
        <v>3218528.99</v>
      </c>
      <c r="X15" s="44">
        <f t="shared" si="4"/>
        <v>0.98295293382161397</v>
      </c>
    </row>
    <row r="16" spans="1:24" ht="28.5" customHeight="1">
      <c r="A16" s="37" t="str">
        <f>'[1]Access-Jul'!A16</f>
        <v>26280</v>
      </c>
      <c r="B16" s="38" t="str">
        <f>'[1]Access-Jul'!B16</f>
        <v>FUNDACAO UNIVERSIDADE FEDERAL DE SAO CARLOS</v>
      </c>
      <c r="C16" s="39" t="str">
        <f>CONCATENATE('[1]Access-Jul'!C16,".",'[1]Access-Jul'!D16)</f>
        <v>28.846</v>
      </c>
      <c r="D16" s="39" t="str">
        <f>CONCATENATE('[1]Access-Jul'!E16,".",'[1]Access-Jul'!G16)</f>
        <v>0901.0005</v>
      </c>
      <c r="E16" s="38" t="str">
        <f>'[1]Access-Jul'!F16</f>
        <v>OPERACOES ESPECIAIS: CUMPRIMENTO DE SENTENCAS JUDICIAIS</v>
      </c>
      <c r="F16" s="38" t="str">
        <f>'[1]Access-Jul'!H16</f>
        <v>SENTENCAS JUDICIAIS TRANSITADAS EM JULGADO (PRECATORIOS)</v>
      </c>
      <c r="G16" s="39" t="str">
        <f>'[1]Access-Jul'!I16</f>
        <v>1</v>
      </c>
      <c r="H16" s="39" t="str">
        <f>'[1]Access-Jul'!J16</f>
        <v>0100</v>
      </c>
      <c r="I16" s="38" t="str">
        <f>'[1]Access-Jul'!K16</f>
        <v>RECURSOS ORDINARIOS</v>
      </c>
      <c r="J16" s="39" t="str">
        <f>'[1]Access-Jul'!L16</f>
        <v>1</v>
      </c>
      <c r="K16" s="43"/>
      <c r="L16" s="43"/>
      <c r="M16" s="43"/>
      <c r="N16" s="41">
        <f t="shared" si="0"/>
        <v>0</v>
      </c>
      <c r="O16" s="43"/>
      <c r="P16" s="43">
        <f>IF('[1]Access-Jul'!N16=0,'[1]Access-Jul'!M16,0)</f>
        <v>0</v>
      </c>
      <c r="Q16" s="43">
        <f>IF('[1]Access-Jul'!N16&gt;0,'[1]Access-Jul'!N16,0)</f>
        <v>230851</v>
      </c>
      <c r="R16" s="43">
        <f t="shared" si="1"/>
        <v>230851</v>
      </c>
      <c r="S16" s="43">
        <f>'[1]Access-Jul'!O16</f>
        <v>226915.65</v>
      </c>
      <c r="T16" s="44">
        <f t="shared" si="2"/>
        <v>0.98295285703765634</v>
      </c>
      <c r="U16" s="43">
        <f>'[1]Access-Jul'!P16</f>
        <v>226915.65</v>
      </c>
      <c r="V16" s="44">
        <f t="shared" si="3"/>
        <v>0.98295285703765634</v>
      </c>
      <c r="W16" s="43">
        <f>'[1]Access-Jul'!Q16</f>
        <v>226915.65</v>
      </c>
      <c r="X16" s="44">
        <f t="shared" si="4"/>
        <v>0.98295285703765634</v>
      </c>
    </row>
    <row r="17" spans="1:24" ht="28.5" customHeight="1">
      <c r="A17" s="37" t="str">
        <f>'[1]Access-Jul'!A17</f>
        <v>26283</v>
      </c>
      <c r="B17" s="38" t="str">
        <f>'[1]Access-Jul'!B17</f>
        <v>FUNDACAO UNIVERSIDADE FED.DE MATO GROS.DO SUL</v>
      </c>
      <c r="C17" s="39" t="str">
        <f>CONCATENATE('[1]Access-Jul'!C17,".",'[1]Access-Jul'!D17)</f>
        <v>28.846</v>
      </c>
      <c r="D17" s="39" t="str">
        <f>CONCATENATE('[1]Access-Jul'!E17,".",'[1]Access-Jul'!G17)</f>
        <v>0901.0005</v>
      </c>
      <c r="E17" s="38" t="str">
        <f>'[1]Access-Jul'!F17</f>
        <v>OPERACOES ESPECIAIS: CUMPRIMENTO DE SENTENCAS JUDICIAIS</v>
      </c>
      <c r="F17" s="38" t="str">
        <f>'[1]Access-Jul'!H17</f>
        <v>SENTENCAS JUDICIAIS TRANSITADAS EM JULGADO (PRECATORIOS)</v>
      </c>
      <c r="G17" s="39" t="str">
        <f>'[1]Access-Jul'!I17</f>
        <v>1</v>
      </c>
      <c r="H17" s="39" t="str">
        <f>'[1]Access-Jul'!J17</f>
        <v>0100</v>
      </c>
      <c r="I17" s="38" t="str">
        <f>'[1]Access-Jul'!K17</f>
        <v>RECURSOS ORDINARIOS</v>
      </c>
      <c r="J17" s="39" t="str">
        <f>'[1]Access-Jul'!L17</f>
        <v>3</v>
      </c>
      <c r="K17" s="41"/>
      <c r="L17" s="41"/>
      <c r="M17" s="41"/>
      <c r="N17" s="41">
        <f t="shared" si="0"/>
        <v>0</v>
      </c>
      <c r="O17" s="41"/>
      <c r="P17" s="43">
        <f>IF('[1]Access-Jul'!N17=0,'[1]Access-Jul'!M17,0)</f>
        <v>0</v>
      </c>
      <c r="Q17" s="43">
        <f>IF('[1]Access-Jul'!N17&gt;0,'[1]Access-Jul'!N17,0)</f>
        <v>254172</v>
      </c>
      <c r="R17" s="43">
        <f t="shared" si="1"/>
        <v>254172</v>
      </c>
      <c r="S17" s="43">
        <f>'[1]Access-Jul'!O17</f>
        <v>233278.87</v>
      </c>
      <c r="T17" s="44">
        <f t="shared" si="2"/>
        <v>0.91779924617975228</v>
      </c>
      <c r="U17" s="43">
        <f>'[1]Access-Jul'!P17</f>
        <v>233278.87</v>
      </c>
      <c r="V17" s="44">
        <f t="shared" si="3"/>
        <v>0.91779924617975228</v>
      </c>
      <c r="W17" s="43">
        <f>'[1]Access-Jul'!Q17</f>
        <v>233278.87</v>
      </c>
      <c r="X17" s="44">
        <f t="shared" si="4"/>
        <v>0.91779924617975228</v>
      </c>
    </row>
    <row r="18" spans="1:24" ht="28.5" customHeight="1">
      <c r="A18" s="37" t="str">
        <f>'[1]Access-Jul'!A18</f>
        <v>26283</v>
      </c>
      <c r="B18" s="38" t="str">
        <f>'[1]Access-Jul'!B18</f>
        <v>FUNDACAO UNIVERSIDADE FED.DE MATO GROS.DO SUL</v>
      </c>
      <c r="C18" s="39" t="str">
        <f>CONCATENATE('[1]Access-Jul'!C18,".",'[1]Access-Jul'!D18)</f>
        <v>28.846</v>
      </c>
      <c r="D18" s="39" t="str">
        <f>CONCATENATE('[1]Access-Jul'!E18,".",'[1]Access-Jul'!G18)</f>
        <v>0901.0005</v>
      </c>
      <c r="E18" s="38" t="str">
        <f>'[1]Access-Jul'!F18</f>
        <v>OPERACOES ESPECIAIS: CUMPRIMENTO DE SENTENCAS JUDICIAIS</v>
      </c>
      <c r="F18" s="38" t="str">
        <f>'[1]Access-Jul'!H18</f>
        <v>SENTENCAS JUDICIAIS TRANSITADAS EM JULGADO (PRECATORIOS)</v>
      </c>
      <c r="G18" s="39" t="str">
        <f>'[1]Access-Jul'!I18</f>
        <v>1</v>
      </c>
      <c r="H18" s="39" t="str">
        <f>'[1]Access-Jul'!J18</f>
        <v>0100</v>
      </c>
      <c r="I18" s="38" t="str">
        <f>'[1]Access-Jul'!K18</f>
        <v>RECURSOS ORDINARIOS</v>
      </c>
      <c r="J18" s="39" t="str">
        <f>'[1]Access-Jul'!L18</f>
        <v>1</v>
      </c>
      <c r="K18" s="41"/>
      <c r="L18" s="41"/>
      <c r="M18" s="41"/>
      <c r="N18" s="41">
        <f t="shared" si="0"/>
        <v>0</v>
      </c>
      <c r="O18" s="41"/>
      <c r="P18" s="43">
        <f>IF('[1]Access-Jul'!N18=0,'[1]Access-Jul'!M18,0)</f>
        <v>0</v>
      </c>
      <c r="Q18" s="43">
        <f>IF('[1]Access-Jul'!N18&gt;0,'[1]Access-Jul'!N18,0)</f>
        <v>1375710</v>
      </c>
      <c r="R18" s="43">
        <f t="shared" si="1"/>
        <v>1375710</v>
      </c>
      <c r="S18" s="43">
        <f>'[1]Access-Jul'!O18</f>
        <v>1352258.69</v>
      </c>
      <c r="T18" s="44">
        <f t="shared" si="2"/>
        <v>0.9829533041120585</v>
      </c>
      <c r="U18" s="43">
        <f>'[1]Access-Jul'!P18</f>
        <v>1352258.69</v>
      </c>
      <c r="V18" s="44">
        <f t="shared" si="3"/>
        <v>0.9829533041120585</v>
      </c>
      <c r="W18" s="43">
        <f>'[1]Access-Jul'!Q18</f>
        <v>1352258.69</v>
      </c>
      <c r="X18" s="44">
        <f t="shared" si="4"/>
        <v>0.9829533041120585</v>
      </c>
    </row>
    <row r="19" spans="1:24" ht="28.5" customHeight="1">
      <c r="A19" s="37" t="str">
        <f>'[1]Access-Jul'!A19</f>
        <v>26352</v>
      </c>
      <c r="B19" s="38" t="str">
        <f>'[1]Access-Jul'!B19</f>
        <v>FUNDACAO UNIVERSIDADE FEDERAL DO ABC</v>
      </c>
      <c r="C19" s="39" t="str">
        <f>CONCATENATE('[1]Access-Jul'!C19,".",'[1]Access-Jul'!D19)</f>
        <v>28.846</v>
      </c>
      <c r="D19" s="39" t="str">
        <f>CONCATENATE('[1]Access-Jul'!E19,".",'[1]Access-Jul'!G19)</f>
        <v>0901.0005</v>
      </c>
      <c r="E19" s="38" t="str">
        <f>'[1]Access-Jul'!F19</f>
        <v>OPERACOES ESPECIAIS: CUMPRIMENTO DE SENTENCAS JUDICIAIS</v>
      </c>
      <c r="F19" s="38" t="str">
        <f>'[1]Access-Jul'!H19</f>
        <v>SENTENCAS JUDICIAIS TRANSITADAS EM JULGADO (PRECATORIOS)</v>
      </c>
      <c r="G19" s="39" t="str">
        <f>'[1]Access-Jul'!I19</f>
        <v>1</v>
      </c>
      <c r="H19" s="39" t="str">
        <f>'[1]Access-Jul'!J19</f>
        <v>0100</v>
      </c>
      <c r="I19" s="38" t="str">
        <f>'[1]Access-Jul'!K19</f>
        <v>RECURSOS ORDINARIOS</v>
      </c>
      <c r="J19" s="39" t="str">
        <f>'[1]Access-Jul'!L19</f>
        <v>1</v>
      </c>
      <c r="K19" s="41"/>
      <c r="L19" s="41"/>
      <c r="M19" s="41"/>
      <c r="N19" s="41">
        <f t="shared" si="0"/>
        <v>0</v>
      </c>
      <c r="O19" s="41"/>
      <c r="P19" s="43">
        <f>IF('[1]Access-Jul'!N19=0,'[1]Access-Jul'!M19,0)</f>
        <v>0</v>
      </c>
      <c r="Q19" s="43">
        <f>IF('[1]Access-Jul'!N19&gt;0,'[1]Access-Jul'!N19,0)</f>
        <v>99156</v>
      </c>
      <c r="R19" s="43">
        <f t="shared" si="1"/>
        <v>99156</v>
      </c>
      <c r="S19" s="43">
        <f>'[1]Access-Jul'!O19</f>
        <v>97465.95</v>
      </c>
      <c r="T19" s="44">
        <f t="shared" si="2"/>
        <v>0.98295564564927984</v>
      </c>
      <c r="U19" s="43">
        <f>'[1]Access-Jul'!P19</f>
        <v>97465.95</v>
      </c>
      <c r="V19" s="44">
        <f t="shared" si="3"/>
        <v>0.98295564564927984</v>
      </c>
      <c r="W19" s="43">
        <f>'[1]Access-Jul'!Q19</f>
        <v>97465.95</v>
      </c>
      <c r="X19" s="44">
        <f t="shared" si="4"/>
        <v>0.98295564564927984</v>
      </c>
    </row>
    <row r="20" spans="1:24" ht="28.5" customHeight="1">
      <c r="A20" s="37" t="str">
        <f>'[1]Access-Jul'!A20</f>
        <v>26439</v>
      </c>
      <c r="B20" s="38" t="str">
        <f>'[1]Access-Jul'!B20</f>
        <v>INST.FED.DE EDUC.,CIENC.E TEC.DE SAO PAULO</v>
      </c>
      <c r="C20" s="39" t="str">
        <f>CONCATENATE('[1]Access-Jul'!C20,".",'[1]Access-Jul'!D20)</f>
        <v>28.846</v>
      </c>
      <c r="D20" s="39" t="str">
        <f>CONCATENATE('[1]Access-Jul'!E20,".",'[1]Access-Jul'!G20)</f>
        <v>0901.0005</v>
      </c>
      <c r="E20" s="38" t="str">
        <f>'[1]Access-Jul'!F20</f>
        <v>OPERACOES ESPECIAIS: CUMPRIMENTO DE SENTENCAS JUDICIAIS</v>
      </c>
      <c r="F20" s="38" t="str">
        <f>'[1]Access-Jul'!H20</f>
        <v>SENTENCAS JUDICIAIS TRANSITADAS EM JULGADO (PRECATORIOS)</v>
      </c>
      <c r="G20" s="39" t="str">
        <f>'[1]Access-Jul'!I20</f>
        <v>1</v>
      </c>
      <c r="H20" s="39" t="str">
        <f>'[1]Access-Jul'!J20</f>
        <v>0100</v>
      </c>
      <c r="I20" s="38" t="str">
        <f>'[1]Access-Jul'!K20</f>
        <v>RECURSOS ORDINARIOS</v>
      </c>
      <c r="J20" s="39" t="str">
        <f>'[1]Access-Jul'!L20</f>
        <v>1</v>
      </c>
      <c r="K20" s="41"/>
      <c r="L20" s="41"/>
      <c r="M20" s="41"/>
      <c r="N20" s="41">
        <f t="shared" si="0"/>
        <v>0</v>
      </c>
      <c r="O20" s="41"/>
      <c r="P20" s="43">
        <f>IF('[1]Access-Jul'!N20=0,'[1]Access-Jul'!M20,0)</f>
        <v>0</v>
      </c>
      <c r="Q20" s="43">
        <f>IF('[1]Access-Jul'!N20&gt;0,'[1]Access-Jul'!N20,0)</f>
        <v>85663</v>
      </c>
      <c r="R20" s="43">
        <f t="shared" si="1"/>
        <v>85663</v>
      </c>
      <c r="S20" s="43">
        <f>'[1]Access-Jul'!O20</f>
        <v>84202.83</v>
      </c>
      <c r="T20" s="44">
        <f t="shared" si="2"/>
        <v>0.98295448443318589</v>
      </c>
      <c r="U20" s="43">
        <f>'[1]Access-Jul'!P20</f>
        <v>84202.83</v>
      </c>
      <c r="V20" s="44">
        <f t="shared" si="3"/>
        <v>0.98295448443318589</v>
      </c>
      <c r="W20" s="43">
        <f>'[1]Access-Jul'!Q20</f>
        <v>84202.83</v>
      </c>
      <c r="X20" s="44">
        <f t="shared" si="4"/>
        <v>0.98295448443318589</v>
      </c>
    </row>
    <row r="21" spans="1:24" ht="28.5" customHeight="1">
      <c r="A21" s="37" t="str">
        <f>'[1]Access-Jul'!A21</f>
        <v>40203</v>
      </c>
      <c r="B21" s="38" t="str">
        <f>'[1]Access-Jul'!B21</f>
        <v>FUNDACAO JORGE DUPRAT FIG.DE SEG.MED.TRABALHO</v>
      </c>
      <c r="C21" s="39" t="str">
        <f>CONCATENATE('[1]Access-Jul'!C21,".",'[1]Access-Jul'!D21)</f>
        <v>28.846</v>
      </c>
      <c r="D21" s="39" t="str">
        <f>CONCATENATE('[1]Access-Jul'!E21,".",'[1]Access-Jul'!G21)</f>
        <v>0901.0005</v>
      </c>
      <c r="E21" s="38" t="str">
        <f>'[1]Access-Jul'!F21</f>
        <v>OPERACOES ESPECIAIS: CUMPRIMENTO DE SENTENCAS JUDICIAIS</v>
      </c>
      <c r="F21" s="38" t="str">
        <f>'[1]Access-Jul'!H21</f>
        <v>SENTENCAS JUDICIAIS TRANSITADAS EM JULGADO (PRECATORIOS)</v>
      </c>
      <c r="G21" s="39" t="str">
        <f>'[1]Access-Jul'!I21</f>
        <v>1</v>
      </c>
      <c r="H21" s="39" t="str">
        <f>'[1]Access-Jul'!J21</f>
        <v>0100</v>
      </c>
      <c r="I21" s="38" t="str">
        <f>'[1]Access-Jul'!K21</f>
        <v>RECURSOS ORDINARIOS</v>
      </c>
      <c r="J21" s="39" t="str">
        <f>'[1]Access-Jul'!L21</f>
        <v>1</v>
      </c>
      <c r="K21" s="41"/>
      <c r="L21" s="41"/>
      <c r="M21" s="41"/>
      <c r="N21" s="41">
        <f t="shared" si="0"/>
        <v>0</v>
      </c>
      <c r="O21" s="41"/>
      <c r="P21" s="43">
        <f>IF('[1]Access-Jul'!N21=0,'[1]Access-Jul'!M21,0)</f>
        <v>0</v>
      </c>
      <c r="Q21" s="43">
        <f>IF('[1]Access-Jul'!N21&gt;0,'[1]Access-Jul'!N21,0)</f>
        <v>473460</v>
      </c>
      <c r="R21" s="43">
        <f t="shared" si="1"/>
        <v>473460</v>
      </c>
      <c r="S21" s="43">
        <f>'[1]Access-Jul'!O21</f>
        <v>465389.11</v>
      </c>
      <c r="T21" s="44">
        <f t="shared" si="2"/>
        <v>0.98295338571368218</v>
      </c>
      <c r="U21" s="43">
        <f>'[1]Access-Jul'!P21</f>
        <v>465389.11</v>
      </c>
      <c r="V21" s="44">
        <f t="shared" si="3"/>
        <v>0.98295338571368218</v>
      </c>
      <c r="W21" s="43">
        <f>'[1]Access-Jul'!Q21</f>
        <v>465389.11</v>
      </c>
      <c r="X21" s="44">
        <f t="shared" si="4"/>
        <v>0.98295338571368218</v>
      </c>
    </row>
    <row r="22" spans="1:24" ht="28.5" customHeight="1">
      <c r="A22" s="37" t="str">
        <f>'[1]Access-Jul'!A22</f>
        <v>44201</v>
      </c>
      <c r="B22" s="38" t="str">
        <f>'[1]Access-Jul'!B22</f>
        <v>INST.BRAS.DO MEIO AMB.E REC.NAT.RENOVAVEIS</v>
      </c>
      <c r="C22" s="39" t="str">
        <f>CONCATENATE('[1]Access-Jul'!C22,".",'[1]Access-Jul'!D22)</f>
        <v>28.846</v>
      </c>
      <c r="D22" s="39" t="str">
        <f>CONCATENATE('[1]Access-Jul'!E22,".",'[1]Access-Jul'!G22)</f>
        <v>0901.0005</v>
      </c>
      <c r="E22" s="38" t="str">
        <f>'[1]Access-Jul'!F22</f>
        <v>OPERACOES ESPECIAIS: CUMPRIMENTO DE SENTENCAS JUDICIAIS</v>
      </c>
      <c r="F22" s="38" t="str">
        <f>'[1]Access-Jul'!H22</f>
        <v>SENTENCAS JUDICIAIS TRANSITADAS EM JULGADO (PRECATORIOS)</v>
      </c>
      <c r="G22" s="39" t="str">
        <f>'[1]Access-Jul'!I22</f>
        <v>1</v>
      </c>
      <c r="H22" s="39" t="str">
        <f>'[1]Access-Jul'!J22</f>
        <v>0100</v>
      </c>
      <c r="I22" s="38" t="str">
        <f>'[1]Access-Jul'!K22</f>
        <v>RECURSOS ORDINARIOS</v>
      </c>
      <c r="J22" s="39" t="str">
        <f>'[1]Access-Jul'!L22</f>
        <v>3</v>
      </c>
      <c r="K22" s="43"/>
      <c r="L22" s="43"/>
      <c r="M22" s="43"/>
      <c r="N22" s="41">
        <f t="shared" si="0"/>
        <v>0</v>
      </c>
      <c r="O22" s="43"/>
      <c r="P22" s="43">
        <f>IF('[1]Access-Jul'!N22=0,'[1]Access-Jul'!M22,0)</f>
        <v>0</v>
      </c>
      <c r="Q22" s="43">
        <f>IF('[1]Access-Jul'!N22&gt;0,'[1]Access-Jul'!N22,0)</f>
        <v>66079</v>
      </c>
      <c r="R22" s="43">
        <f t="shared" si="1"/>
        <v>66079</v>
      </c>
      <c r="S22" s="43">
        <f>'[1]Access-Jul'!O22</f>
        <v>0</v>
      </c>
      <c r="T22" s="44">
        <f t="shared" si="2"/>
        <v>0</v>
      </c>
      <c r="U22" s="43">
        <f>'[1]Access-Jul'!P22</f>
        <v>0</v>
      </c>
      <c r="V22" s="44">
        <f t="shared" si="3"/>
        <v>0</v>
      </c>
      <c r="W22" s="43">
        <f>'[1]Access-Jul'!Q22</f>
        <v>0</v>
      </c>
      <c r="X22" s="44">
        <f t="shared" si="4"/>
        <v>0</v>
      </c>
    </row>
    <row r="23" spans="1:24" ht="28.5" customHeight="1">
      <c r="A23" s="37" t="str">
        <f>'[1]Access-Jul'!A23</f>
        <v>44201</v>
      </c>
      <c r="B23" s="38" t="str">
        <f>'[1]Access-Jul'!B23</f>
        <v>INST.BRAS.DO MEIO AMB.E REC.NAT.RENOVAVEIS</v>
      </c>
      <c r="C23" s="39" t="str">
        <f>CONCATENATE('[1]Access-Jul'!C23,".",'[1]Access-Jul'!D23)</f>
        <v>28.846</v>
      </c>
      <c r="D23" s="39" t="str">
        <f>CONCATENATE('[1]Access-Jul'!E23,".",'[1]Access-Jul'!G23)</f>
        <v>0901.0005</v>
      </c>
      <c r="E23" s="38" t="str">
        <f>'[1]Access-Jul'!F23</f>
        <v>OPERACOES ESPECIAIS: CUMPRIMENTO DE SENTENCAS JUDICIAIS</v>
      </c>
      <c r="F23" s="38" t="str">
        <f>'[1]Access-Jul'!H23</f>
        <v>SENTENCAS JUDICIAIS TRANSITADAS EM JULGADO (PRECATORIOS)</v>
      </c>
      <c r="G23" s="39" t="str">
        <f>'[1]Access-Jul'!I23</f>
        <v>1</v>
      </c>
      <c r="H23" s="39" t="str">
        <f>'[1]Access-Jul'!J23</f>
        <v>0100</v>
      </c>
      <c r="I23" s="38" t="str">
        <f>'[1]Access-Jul'!K23</f>
        <v>RECURSOS ORDINARIOS</v>
      </c>
      <c r="J23" s="39" t="str">
        <f>'[1]Access-Jul'!L23</f>
        <v>1</v>
      </c>
      <c r="K23" s="43"/>
      <c r="L23" s="43"/>
      <c r="M23" s="43"/>
      <c r="N23" s="41">
        <f t="shared" si="0"/>
        <v>0</v>
      </c>
      <c r="O23" s="43"/>
      <c r="P23" s="43">
        <f>IF('[1]Access-Jul'!N23=0,'[1]Access-Jul'!M23,0)</f>
        <v>0</v>
      </c>
      <c r="Q23" s="43">
        <f>IF('[1]Access-Jul'!N23&gt;0,'[1]Access-Jul'!N23,0)</f>
        <v>209695</v>
      </c>
      <c r="R23" s="43">
        <f t="shared" si="1"/>
        <v>209695</v>
      </c>
      <c r="S23" s="43">
        <f>'[1]Access-Jul'!O23</f>
        <v>206120.85</v>
      </c>
      <c r="T23" s="44">
        <f t="shared" si="2"/>
        <v>0.98295548296335156</v>
      </c>
      <c r="U23" s="43">
        <f>'[1]Access-Jul'!P23</f>
        <v>206120.85</v>
      </c>
      <c r="V23" s="44">
        <f t="shared" si="3"/>
        <v>0.98295548296335156</v>
      </c>
      <c r="W23" s="43">
        <f>'[1]Access-Jul'!Q23</f>
        <v>206120.85</v>
      </c>
      <c r="X23" s="44">
        <f t="shared" si="4"/>
        <v>0.98295548296335156</v>
      </c>
    </row>
    <row r="24" spans="1:24" ht="28.5" customHeight="1">
      <c r="A24" s="37" t="str">
        <f>'[1]Access-Jul'!A24</f>
        <v>55201</v>
      </c>
      <c r="B24" s="38" t="str">
        <f>'[1]Access-Jul'!B24</f>
        <v>INSTITUTO NACIONAL DO SEGURO SOCIAL - INSS</v>
      </c>
      <c r="C24" s="39" t="str">
        <f>CONCATENATE('[1]Access-Jul'!C24,".",'[1]Access-Jul'!D24)</f>
        <v>28.846</v>
      </c>
      <c r="D24" s="39" t="str">
        <f>CONCATENATE('[1]Access-Jul'!E24,".",'[1]Access-Jul'!G24)</f>
        <v>0901.0005</v>
      </c>
      <c r="E24" s="38" t="str">
        <f>'[1]Access-Jul'!F24</f>
        <v>OPERACOES ESPECIAIS: CUMPRIMENTO DE SENTENCAS JUDICIAIS</v>
      </c>
      <c r="F24" s="38" t="str">
        <f>'[1]Access-Jul'!H24</f>
        <v>SENTENCAS JUDICIAIS TRANSITADAS EM JULGADO (PRECATORIOS)</v>
      </c>
      <c r="G24" s="39" t="str">
        <f>'[1]Access-Jul'!I24</f>
        <v>2</v>
      </c>
      <c r="H24" s="39" t="str">
        <f>'[1]Access-Jul'!J24</f>
        <v>0100</v>
      </c>
      <c r="I24" s="38" t="str">
        <f>'[1]Access-Jul'!K24</f>
        <v>RECURSOS ORDINARIOS</v>
      </c>
      <c r="J24" s="39" t="str">
        <f>'[1]Access-Jul'!L24</f>
        <v>3</v>
      </c>
      <c r="K24" s="41"/>
      <c r="L24" s="41"/>
      <c r="M24" s="41"/>
      <c r="N24" s="41">
        <f t="shared" si="0"/>
        <v>0</v>
      </c>
      <c r="O24" s="41"/>
      <c r="P24" s="43">
        <f>IF('[1]Access-Jul'!N24=0,'[1]Access-Jul'!M24,0)</f>
        <v>0</v>
      </c>
      <c r="Q24" s="43">
        <f>IF('[1]Access-Jul'!N24&gt;0,'[1]Access-Jul'!N24,0)</f>
        <v>37975328</v>
      </c>
      <c r="R24" s="43">
        <f t="shared" si="1"/>
        <v>37975328</v>
      </c>
      <c r="S24" s="43">
        <f>'[1]Access-Jul'!O24</f>
        <v>34520998.780000001</v>
      </c>
      <c r="T24" s="44">
        <f t="shared" si="2"/>
        <v>0.90903754090023925</v>
      </c>
      <c r="U24" s="43">
        <f>'[1]Access-Jul'!P24</f>
        <v>34520998.780000001</v>
      </c>
      <c r="V24" s="44">
        <f t="shared" si="3"/>
        <v>0.90903754090023925</v>
      </c>
      <c r="W24" s="43">
        <f>'[1]Access-Jul'!Q24</f>
        <v>34520998.780000001</v>
      </c>
      <c r="X24" s="44">
        <f t="shared" si="4"/>
        <v>0.90903754090023925</v>
      </c>
    </row>
    <row r="25" spans="1:24" ht="28.5" customHeight="1">
      <c r="A25" s="37" t="str">
        <f>'[1]Access-Jul'!A25</f>
        <v>55201</v>
      </c>
      <c r="B25" s="38" t="str">
        <f>'[1]Access-Jul'!B25</f>
        <v>INSTITUTO NACIONAL DO SEGURO SOCIAL - INSS</v>
      </c>
      <c r="C25" s="39" t="str">
        <f>CONCATENATE('[1]Access-Jul'!C25,".",'[1]Access-Jul'!D25)</f>
        <v>28.846</v>
      </c>
      <c r="D25" s="39" t="str">
        <f>CONCATENATE('[1]Access-Jul'!E25,".",'[1]Access-Jul'!G25)</f>
        <v>0901.0005</v>
      </c>
      <c r="E25" s="38" t="str">
        <f>'[1]Access-Jul'!F25</f>
        <v>OPERACOES ESPECIAIS: CUMPRIMENTO DE SENTENCAS JUDICIAIS</v>
      </c>
      <c r="F25" s="38" t="str">
        <f>'[1]Access-Jul'!H25</f>
        <v>SENTENCAS JUDICIAIS TRANSITADAS EM JULGADO (PRECATORIOS)</v>
      </c>
      <c r="G25" s="39" t="str">
        <f>'[1]Access-Jul'!I25</f>
        <v>2</v>
      </c>
      <c r="H25" s="39" t="str">
        <f>'[1]Access-Jul'!J25</f>
        <v>0100</v>
      </c>
      <c r="I25" s="38" t="str">
        <f>'[1]Access-Jul'!K25</f>
        <v>RECURSOS ORDINARIOS</v>
      </c>
      <c r="J25" s="39" t="str">
        <f>'[1]Access-Jul'!L25</f>
        <v>1</v>
      </c>
      <c r="K25" s="41"/>
      <c r="L25" s="41"/>
      <c r="M25" s="41"/>
      <c r="N25" s="41">
        <f t="shared" si="0"/>
        <v>0</v>
      </c>
      <c r="O25" s="41"/>
      <c r="P25" s="43">
        <f>IF('[1]Access-Jul'!N25=0,'[1]Access-Jul'!M25,0)</f>
        <v>0</v>
      </c>
      <c r="Q25" s="43">
        <f>IF('[1]Access-Jul'!N25&gt;0,'[1]Access-Jul'!N25,0)</f>
        <v>7539383</v>
      </c>
      <c r="R25" s="43">
        <f t="shared" si="1"/>
        <v>7539383</v>
      </c>
      <c r="S25" s="43">
        <f>'[1]Access-Jul'!O25</f>
        <v>7221055.7199999997</v>
      </c>
      <c r="T25" s="44">
        <f t="shared" si="2"/>
        <v>0.9577780728210783</v>
      </c>
      <c r="U25" s="43">
        <f>'[1]Access-Jul'!P25</f>
        <v>7221055.7199999997</v>
      </c>
      <c r="V25" s="44">
        <f t="shared" si="3"/>
        <v>0.9577780728210783</v>
      </c>
      <c r="W25" s="43">
        <f>'[1]Access-Jul'!Q25</f>
        <v>7221055.7199999997</v>
      </c>
      <c r="X25" s="44">
        <f t="shared" si="4"/>
        <v>0.9577780728210783</v>
      </c>
    </row>
    <row r="26" spans="1:24" ht="28.5" customHeight="1">
      <c r="A26" s="37" t="str">
        <f>'[1]Access-Jul'!A26</f>
        <v>55901</v>
      </c>
      <c r="B26" s="38" t="str">
        <f>'[1]Access-Jul'!B26</f>
        <v>FUNDO NACIONAL DE ASSISTENCIA SOCIAL</v>
      </c>
      <c r="C26" s="39" t="str">
        <f>CONCATENATE('[1]Access-Jul'!C26,".",'[1]Access-Jul'!D26)</f>
        <v>28.846</v>
      </c>
      <c r="D26" s="39" t="str">
        <f>CONCATENATE('[1]Access-Jul'!E26,".",'[1]Access-Jul'!G26)</f>
        <v>0901.0005</v>
      </c>
      <c r="E26" s="38" t="str">
        <f>'[1]Access-Jul'!F26</f>
        <v>OPERACOES ESPECIAIS: CUMPRIMENTO DE SENTENCAS JUDICIAIS</v>
      </c>
      <c r="F26" s="38" t="str">
        <f>'[1]Access-Jul'!H26</f>
        <v>SENTENCAS JUDICIAIS TRANSITADAS EM JULGADO (PRECATORIOS)</v>
      </c>
      <c r="G26" s="39" t="str">
        <f>'[1]Access-Jul'!I26</f>
        <v>2</v>
      </c>
      <c r="H26" s="39" t="str">
        <f>'[1]Access-Jul'!J26</f>
        <v>0100</v>
      </c>
      <c r="I26" s="38" t="str">
        <f>'[1]Access-Jul'!K26</f>
        <v>RECURSOS ORDINARIOS</v>
      </c>
      <c r="J26" s="39" t="str">
        <f>'[1]Access-Jul'!L26</f>
        <v>3</v>
      </c>
      <c r="K26" s="41"/>
      <c r="L26" s="41"/>
      <c r="M26" s="41"/>
      <c r="N26" s="41">
        <f t="shared" si="0"/>
        <v>0</v>
      </c>
      <c r="O26" s="41"/>
      <c r="P26" s="43">
        <f>IF('[1]Access-Jul'!N26=0,'[1]Access-Jul'!M26,0)</f>
        <v>0</v>
      </c>
      <c r="Q26" s="43">
        <f>IF('[1]Access-Jul'!N26&gt;0,'[1]Access-Jul'!N26,0)</f>
        <v>81259165</v>
      </c>
      <c r="R26" s="43">
        <f t="shared" si="1"/>
        <v>81259165</v>
      </c>
      <c r="S26" s="43">
        <f>'[1]Access-Jul'!O26</f>
        <v>79154555.900000006</v>
      </c>
      <c r="T26" s="44">
        <f t="shared" si="2"/>
        <v>0.97410004028468677</v>
      </c>
      <c r="U26" s="43">
        <f>'[1]Access-Jul'!P26</f>
        <v>79154555.900000006</v>
      </c>
      <c r="V26" s="44">
        <f t="shared" si="3"/>
        <v>0.97410004028468677</v>
      </c>
      <c r="W26" s="43">
        <f>'[1]Access-Jul'!Q26</f>
        <v>79154555.900000006</v>
      </c>
      <c r="X26" s="44">
        <f t="shared" si="4"/>
        <v>0.97410004028468677</v>
      </c>
    </row>
    <row r="27" spans="1:24" ht="28.5" customHeight="1">
      <c r="A27" s="37" t="str">
        <f>'[1]Access-Jul'!A27</f>
        <v>55901</v>
      </c>
      <c r="B27" s="38" t="str">
        <f>'[1]Access-Jul'!B27</f>
        <v>FUNDO NACIONAL DE ASSISTENCIA SOCIAL</v>
      </c>
      <c r="C27" s="39" t="str">
        <f>CONCATENATE('[1]Access-Jul'!C27,".",'[1]Access-Jul'!D27)</f>
        <v>28.846</v>
      </c>
      <c r="D27" s="39" t="str">
        <f>CONCATENATE('[1]Access-Jul'!E27,".",'[1]Access-Jul'!G27)</f>
        <v>0901.0625</v>
      </c>
      <c r="E27" s="38" t="str">
        <f>'[1]Access-Jul'!F27</f>
        <v>OPERACOES ESPECIAIS: CUMPRIMENTO DE SENTENCAS JUDICIAIS</v>
      </c>
      <c r="F27" s="38" t="str">
        <f>'[1]Access-Jul'!H27</f>
        <v>SENTENCAS JUDICIAIS TRANSITADAS EM JULGADO DE PEQUENO VALOR</v>
      </c>
      <c r="G27" s="39" t="str">
        <f>'[1]Access-Jul'!I27</f>
        <v>2</v>
      </c>
      <c r="H27" s="39" t="str">
        <f>'[1]Access-Jul'!J27</f>
        <v>0100</v>
      </c>
      <c r="I27" s="38" t="str">
        <f>'[1]Access-Jul'!K27</f>
        <v>RECURSOS ORDINARIOS</v>
      </c>
      <c r="J27" s="39" t="str">
        <f>'[1]Access-Jul'!L27</f>
        <v>3</v>
      </c>
      <c r="K27" s="41"/>
      <c r="L27" s="41"/>
      <c r="M27" s="41"/>
      <c r="N27" s="41">
        <f t="shared" si="0"/>
        <v>0</v>
      </c>
      <c r="O27" s="41"/>
      <c r="P27" s="43">
        <f>IF('[1]Access-Jul'!N27=0,'[1]Access-Jul'!M27,0)</f>
        <v>92555394</v>
      </c>
      <c r="Q27" s="43">
        <f>IF('[1]Access-Jul'!N27&gt;0,'[1]Access-Jul'!N27,0)</f>
        <v>0</v>
      </c>
      <c r="R27" s="43">
        <f t="shared" si="1"/>
        <v>92555394</v>
      </c>
      <c r="S27" s="43">
        <f>'[1]Access-Jul'!O27</f>
        <v>92506903.140000001</v>
      </c>
      <c r="T27" s="44">
        <f t="shared" si="2"/>
        <v>0.99947608823317202</v>
      </c>
      <c r="U27" s="43">
        <f>'[1]Access-Jul'!P27</f>
        <v>92506903.140000001</v>
      </c>
      <c r="V27" s="44">
        <f t="shared" si="3"/>
        <v>0.99947608823317202</v>
      </c>
      <c r="W27" s="43">
        <f>'[1]Access-Jul'!Q27</f>
        <v>92506903.140000001</v>
      </c>
      <c r="X27" s="44">
        <f t="shared" si="4"/>
        <v>0.99947608823317202</v>
      </c>
    </row>
    <row r="28" spans="1:24" ht="28.5" customHeight="1">
      <c r="A28" s="37" t="str">
        <f>'[1]Access-Jul'!A28</f>
        <v>55902</v>
      </c>
      <c r="B28" s="38" t="str">
        <f>'[1]Access-Jul'!B28</f>
        <v>FUNDO DO REGIME GERAL DA PREVID.SOCIAL-FRGPS</v>
      </c>
      <c r="C28" s="39" t="str">
        <f>CONCATENATE('[1]Access-Jul'!C28,".",'[1]Access-Jul'!D28)</f>
        <v>28.846</v>
      </c>
      <c r="D28" s="39" t="str">
        <f>CONCATENATE('[1]Access-Jul'!E28,".",'[1]Access-Jul'!G28)</f>
        <v>0901.0005</v>
      </c>
      <c r="E28" s="38" t="str">
        <f>'[1]Access-Jul'!F28</f>
        <v>OPERACOES ESPECIAIS: CUMPRIMENTO DE SENTENCAS JUDICIAIS</v>
      </c>
      <c r="F28" s="38" t="str">
        <f>'[1]Access-Jul'!H28</f>
        <v>SENTENCAS JUDICIAIS TRANSITADAS EM JULGADO (PRECATORIOS)</v>
      </c>
      <c r="G28" s="39" t="str">
        <f>'[1]Access-Jul'!I28</f>
        <v>2</v>
      </c>
      <c r="H28" s="39" t="str">
        <f>'[1]Access-Jul'!J28</f>
        <v>0100</v>
      </c>
      <c r="I28" s="38" t="str">
        <f>'[1]Access-Jul'!K28</f>
        <v>RECURSOS ORDINARIOS</v>
      </c>
      <c r="J28" s="39" t="str">
        <f>'[1]Access-Jul'!L28</f>
        <v>3</v>
      </c>
      <c r="K28" s="41"/>
      <c r="L28" s="41"/>
      <c r="M28" s="41"/>
      <c r="N28" s="41">
        <f t="shared" si="0"/>
        <v>0</v>
      </c>
      <c r="O28" s="41"/>
      <c r="P28" s="43">
        <f>IF('[1]Access-Jul'!N28=0,'[1]Access-Jul'!M28,0)</f>
        <v>0</v>
      </c>
      <c r="Q28" s="43">
        <f>IF('[1]Access-Jul'!N28&gt;0,'[1]Access-Jul'!N28,0)</f>
        <v>2264051660</v>
      </c>
      <c r="R28" s="43">
        <f t="shared" si="1"/>
        <v>2264051660</v>
      </c>
      <c r="S28" s="43">
        <f>'[1]Access-Jul'!O28</f>
        <v>2213508161.0500002</v>
      </c>
      <c r="T28" s="44">
        <f t="shared" si="2"/>
        <v>0.9776756423702806</v>
      </c>
      <c r="U28" s="43">
        <f>'[1]Access-Jul'!P28</f>
        <v>2213508161.0500002</v>
      </c>
      <c r="V28" s="44">
        <f t="shared" si="3"/>
        <v>0.9776756423702806</v>
      </c>
      <c r="W28" s="43">
        <f>'[1]Access-Jul'!Q28</f>
        <v>2213508161.0500002</v>
      </c>
      <c r="X28" s="44">
        <f t="shared" si="4"/>
        <v>0.9776756423702806</v>
      </c>
    </row>
    <row r="29" spans="1:24" ht="28.5" customHeight="1">
      <c r="A29" s="37" t="str">
        <f>'[1]Access-Jul'!A29</f>
        <v>55902</v>
      </c>
      <c r="B29" s="38" t="str">
        <f>'[1]Access-Jul'!B29</f>
        <v>FUNDO DO REGIME GERAL DA PREVID.SOCIAL-FRGPS</v>
      </c>
      <c r="C29" s="39" t="str">
        <f>CONCATENATE('[1]Access-Jul'!C29,".",'[1]Access-Jul'!D29)</f>
        <v>28.846</v>
      </c>
      <c r="D29" s="39" t="str">
        <f>CONCATENATE('[1]Access-Jul'!E29,".",'[1]Access-Jul'!G29)</f>
        <v>0901.0625</v>
      </c>
      <c r="E29" s="38" t="str">
        <f>'[1]Access-Jul'!F29</f>
        <v>OPERACOES ESPECIAIS: CUMPRIMENTO DE SENTENCAS JUDICIAIS</v>
      </c>
      <c r="F29" s="38" t="str">
        <f>'[1]Access-Jul'!H29</f>
        <v>SENTENCAS JUDICIAIS TRANSITADAS EM JULGADO DE PEQUENO VALOR</v>
      </c>
      <c r="G29" s="39" t="str">
        <f>'[1]Access-Jul'!I29</f>
        <v>2</v>
      </c>
      <c r="H29" s="39" t="str">
        <f>'[1]Access-Jul'!J29</f>
        <v>0100</v>
      </c>
      <c r="I29" s="38" t="str">
        <f>'[1]Access-Jul'!K29</f>
        <v>RECURSOS ORDINARIOS</v>
      </c>
      <c r="J29" s="39" t="str">
        <f>'[1]Access-Jul'!L29</f>
        <v>3</v>
      </c>
      <c r="K29" s="41"/>
      <c r="L29" s="41"/>
      <c r="M29" s="41"/>
      <c r="N29" s="41">
        <f t="shared" si="0"/>
        <v>0</v>
      </c>
      <c r="O29" s="41"/>
      <c r="P29" s="43">
        <f>IF('[1]Access-Jul'!N29=0,'[1]Access-Jul'!M29,0)</f>
        <v>839523162</v>
      </c>
      <c r="Q29" s="43">
        <f>IF('[1]Access-Jul'!N29&gt;0,'[1]Access-Jul'!N29,0)</f>
        <v>0</v>
      </c>
      <c r="R29" s="43">
        <f t="shared" si="1"/>
        <v>839523162</v>
      </c>
      <c r="S29" s="43">
        <f>'[1]Access-Jul'!O29</f>
        <v>838577477.78999996</v>
      </c>
      <c r="T29" s="44">
        <f t="shared" si="2"/>
        <v>0.99887354601658984</v>
      </c>
      <c r="U29" s="43">
        <f>'[1]Access-Jul'!P29</f>
        <v>838577477.78999996</v>
      </c>
      <c r="V29" s="44">
        <f t="shared" si="3"/>
        <v>0.99887354601658984</v>
      </c>
      <c r="W29" s="43">
        <f>'[1]Access-Jul'!Q29</f>
        <v>838577477.78999996</v>
      </c>
      <c r="X29" s="44">
        <f t="shared" si="4"/>
        <v>0.99887354601658984</v>
      </c>
    </row>
    <row r="30" spans="1:24" ht="28.5" customHeight="1">
      <c r="A30" s="37" t="str">
        <f>'[1]Access-Jul'!A30</f>
        <v>71103</v>
      </c>
      <c r="B30" s="38" t="str">
        <f>'[1]Access-Jul'!B30</f>
        <v>ENCARGOS FINANC.DA UNIAO-SENTENCAS JUDICIAIS</v>
      </c>
      <c r="C30" s="39" t="str">
        <f>CONCATENATE('[1]Access-Jul'!C30,".",'[1]Access-Jul'!D30)</f>
        <v>28.846</v>
      </c>
      <c r="D30" s="39" t="str">
        <f>CONCATENATE('[1]Access-Jul'!E30,".",'[1]Access-Jul'!G30)</f>
        <v>0901.0005</v>
      </c>
      <c r="E30" s="38" t="str">
        <f>'[1]Access-Jul'!F30</f>
        <v>OPERACOES ESPECIAIS: CUMPRIMENTO DE SENTENCAS JUDICIAIS</v>
      </c>
      <c r="F30" s="38" t="str">
        <f>'[1]Access-Jul'!H30</f>
        <v>SENTENCAS JUDICIAIS TRANSITADAS EM JULGADO (PRECATORIOS)</v>
      </c>
      <c r="G30" s="39" t="str">
        <f>'[1]Access-Jul'!I30</f>
        <v>1</v>
      </c>
      <c r="H30" s="39" t="str">
        <f>'[1]Access-Jul'!J30</f>
        <v>0100</v>
      </c>
      <c r="I30" s="38" t="str">
        <f>'[1]Access-Jul'!K30</f>
        <v>RECURSOS ORDINARIOS</v>
      </c>
      <c r="J30" s="39" t="str">
        <f>'[1]Access-Jul'!L30</f>
        <v>5</v>
      </c>
      <c r="K30" s="41"/>
      <c r="L30" s="41"/>
      <c r="M30" s="41"/>
      <c r="N30" s="41">
        <f t="shared" si="0"/>
        <v>0</v>
      </c>
      <c r="O30" s="41"/>
      <c r="P30" s="43">
        <f>IF('[1]Access-Jul'!N30=0,'[1]Access-Jul'!M30,0)</f>
        <v>0</v>
      </c>
      <c r="Q30" s="43">
        <f>IF('[1]Access-Jul'!M30&gt;0,'[1]Access-Jul'!M30,0)</f>
        <v>23168353</v>
      </c>
      <c r="R30" s="43">
        <f t="shared" si="1"/>
        <v>23168353</v>
      </c>
      <c r="S30" s="43">
        <f>'[1]Access-Jul'!O30</f>
        <v>19436718.859999999</v>
      </c>
      <c r="T30" s="44">
        <f t="shared" si="2"/>
        <v>0.83893399155304649</v>
      </c>
      <c r="U30" s="43">
        <f>'[1]Access-Jul'!P30</f>
        <v>19436718.859999999</v>
      </c>
      <c r="V30" s="44">
        <f t="shared" si="3"/>
        <v>0.83893399155304649</v>
      </c>
      <c r="W30" s="43">
        <f>'[1]Access-Jul'!Q30</f>
        <v>19436718.859999999</v>
      </c>
      <c r="X30" s="44">
        <f t="shared" si="4"/>
        <v>0.83893399155304649</v>
      </c>
    </row>
    <row r="31" spans="1:24" ht="28.5" customHeight="1">
      <c r="A31" s="37" t="str">
        <f>'[1]Access-Jul'!A31</f>
        <v>71103</v>
      </c>
      <c r="B31" s="38" t="str">
        <f>'[1]Access-Jul'!B31</f>
        <v>ENCARGOS FINANC.DA UNIAO-SENTENCAS JUDICIAIS</v>
      </c>
      <c r="C31" s="39" t="str">
        <f>CONCATENATE('[1]Access-Jul'!C31,".",'[1]Access-Jul'!D31)</f>
        <v>28.846</v>
      </c>
      <c r="D31" s="39" t="str">
        <f>CONCATENATE('[1]Access-Jul'!E31,".",'[1]Access-Jul'!G31)</f>
        <v>0901.0005</v>
      </c>
      <c r="E31" s="38" t="str">
        <f>'[1]Access-Jul'!F31</f>
        <v>OPERACOES ESPECIAIS: CUMPRIMENTO DE SENTENCAS JUDICIAIS</v>
      </c>
      <c r="F31" s="38" t="str">
        <f>'[1]Access-Jul'!H31</f>
        <v>SENTENCAS JUDICIAIS TRANSITADAS EM JULGADO (PRECATORIOS)</v>
      </c>
      <c r="G31" s="39" t="str">
        <f>'[1]Access-Jul'!I31</f>
        <v>1</v>
      </c>
      <c r="H31" s="39" t="str">
        <f>'[1]Access-Jul'!J31</f>
        <v>0100</v>
      </c>
      <c r="I31" s="38" t="str">
        <f>'[1]Access-Jul'!K31</f>
        <v>RECURSOS ORDINARIOS</v>
      </c>
      <c r="J31" s="39" t="str">
        <f>'[1]Access-Jul'!L31</f>
        <v>1</v>
      </c>
      <c r="K31" s="41"/>
      <c r="L31" s="41"/>
      <c r="M31" s="41"/>
      <c r="N31" s="41">
        <f t="shared" si="0"/>
        <v>0</v>
      </c>
      <c r="O31" s="41"/>
      <c r="P31" s="43">
        <f>IF('[1]Access-Jul'!N31=0,'[1]Access-Jul'!M31,0)</f>
        <v>0</v>
      </c>
      <c r="Q31" s="43">
        <f>IF('[1]Access-Jul'!N31&gt;0,'[1]Access-Jul'!N31,0)</f>
        <v>68801402</v>
      </c>
      <c r="R31" s="43">
        <f t="shared" si="1"/>
        <v>68801402</v>
      </c>
      <c r="S31" s="43">
        <f>'[1]Access-Jul'!O31</f>
        <v>68503036.599999994</v>
      </c>
      <c r="T31" s="44">
        <f t="shared" si="2"/>
        <v>0.9956633819758498</v>
      </c>
      <c r="U31" s="43">
        <f>'[1]Access-Jul'!P31</f>
        <v>68503036.599999994</v>
      </c>
      <c r="V31" s="44">
        <f t="shared" si="3"/>
        <v>0.9956633819758498</v>
      </c>
      <c r="W31" s="43">
        <f>'[1]Access-Jul'!Q31</f>
        <v>68503036.599999994</v>
      </c>
      <c r="X31" s="44">
        <f t="shared" si="4"/>
        <v>0.9956633819758498</v>
      </c>
    </row>
    <row r="32" spans="1:24" ht="28.5" customHeight="1">
      <c r="A32" s="37" t="str">
        <f>'[1]Access-Jul'!A32</f>
        <v>71103</v>
      </c>
      <c r="B32" s="38" t="str">
        <f>'[1]Access-Jul'!B32</f>
        <v>ENCARGOS FINANC.DA UNIAO-SENTENCAS JUDICIAIS</v>
      </c>
      <c r="C32" s="39" t="str">
        <f>CONCATENATE('[1]Access-Jul'!C32,".",'[1]Access-Jul'!D32)</f>
        <v>28.846</v>
      </c>
      <c r="D32" s="39" t="str">
        <f>CONCATENATE('[1]Access-Jul'!E32,".",'[1]Access-Jul'!G32)</f>
        <v>0901.0005</v>
      </c>
      <c r="E32" s="38" t="str">
        <f>'[1]Access-Jul'!F32</f>
        <v>OPERACOES ESPECIAIS: CUMPRIMENTO DE SENTENCAS JUDICIAIS</v>
      </c>
      <c r="F32" s="38" t="str">
        <f>'[1]Access-Jul'!H32</f>
        <v>SENTENCAS JUDICIAIS TRANSITADAS EM JULGADO (PRECATORIOS)</v>
      </c>
      <c r="G32" s="39" t="str">
        <f>'[1]Access-Jul'!I32</f>
        <v>1</v>
      </c>
      <c r="H32" s="39" t="str">
        <f>'[1]Access-Jul'!J32</f>
        <v>0144</v>
      </c>
      <c r="I32" s="38" t="str">
        <f>'[1]Access-Jul'!K32</f>
        <v>TITULOS DE RESPONSABILID.DO TESOURO NACIONAL</v>
      </c>
      <c r="J32" s="39" t="str">
        <f>'[1]Access-Jul'!L32</f>
        <v>3</v>
      </c>
      <c r="K32" s="41"/>
      <c r="L32" s="41"/>
      <c r="M32" s="41"/>
      <c r="N32" s="41">
        <f t="shared" si="0"/>
        <v>0</v>
      </c>
      <c r="O32" s="41"/>
      <c r="P32" s="43">
        <f>IF('[1]Access-Jul'!N32=0,'[1]Access-Jul'!M32,0)</f>
        <v>0</v>
      </c>
      <c r="Q32" s="43">
        <f>IF('[1]Access-Jul'!N32&gt;0,'[1]Access-Jul'!N32,0)</f>
        <v>899763337</v>
      </c>
      <c r="R32" s="43">
        <f t="shared" si="1"/>
        <v>899763337</v>
      </c>
      <c r="S32" s="43">
        <f>'[1]Access-Jul'!O32</f>
        <v>788687344.69000006</v>
      </c>
      <c r="T32" s="44">
        <f t="shared" si="2"/>
        <v>0.87654976843094023</v>
      </c>
      <c r="U32" s="43">
        <f>'[1]Access-Jul'!P32</f>
        <v>788687344.69000006</v>
      </c>
      <c r="V32" s="44">
        <f t="shared" si="3"/>
        <v>0.87654976843094023</v>
      </c>
      <c r="W32" s="43">
        <f>'[1]Access-Jul'!Q32</f>
        <v>788687344.69000006</v>
      </c>
      <c r="X32" s="44">
        <f t="shared" si="4"/>
        <v>0.87654976843094023</v>
      </c>
    </row>
    <row r="33" spans="1:24" ht="28.5" customHeight="1">
      <c r="A33" s="37" t="str">
        <f>'[1]Access-Jul'!A33</f>
        <v>71103</v>
      </c>
      <c r="B33" s="38" t="str">
        <f>'[1]Access-Jul'!B33</f>
        <v>ENCARGOS FINANC.DA UNIAO-SENTENCAS JUDICIAIS</v>
      </c>
      <c r="C33" s="39" t="str">
        <f>CONCATENATE('[1]Access-Jul'!C33,".",'[1]Access-Jul'!D33)</f>
        <v>28.846</v>
      </c>
      <c r="D33" s="39" t="str">
        <f>CONCATENATE('[1]Access-Jul'!E33,".",'[1]Access-Jul'!G33)</f>
        <v>0901.00G5</v>
      </c>
      <c r="E33" s="38" t="str">
        <f>'[1]Access-Jul'!F33</f>
        <v>OPERACOES ESPECIAIS: CUMPRIMENTO DE SENTENCAS JUDICIAIS</v>
      </c>
      <c r="F33" s="38" t="str">
        <f>'[1]Access-Jul'!H33</f>
        <v>CONTRIBUICAO DA UNIAO, DE SUAS AUTARQUIAS E FUNDACOES PARA O</v>
      </c>
      <c r="G33" s="39" t="str">
        <f>'[1]Access-Jul'!I33</f>
        <v>1</v>
      </c>
      <c r="H33" s="39" t="str">
        <f>'[1]Access-Jul'!J33</f>
        <v>0100</v>
      </c>
      <c r="I33" s="38" t="str">
        <f>'[1]Access-Jul'!K33</f>
        <v>RECURSOS ORDINARIOS</v>
      </c>
      <c r="J33" s="39" t="str">
        <f>'[1]Access-Jul'!L33</f>
        <v>1</v>
      </c>
      <c r="K33" s="41"/>
      <c r="L33" s="41"/>
      <c r="M33" s="41"/>
      <c r="N33" s="41">
        <f t="shared" si="0"/>
        <v>0</v>
      </c>
      <c r="O33" s="41"/>
      <c r="P33" s="43">
        <f>IF('[1]Access-Jul'!N33=0,'[1]Access-Jul'!M33,0)</f>
        <v>3049954</v>
      </c>
      <c r="Q33" s="43">
        <f>IF('[1]Access-Jul'!N33&gt;0,'[1]Access-Jul'!N33,0)</f>
        <v>0</v>
      </c>
      <c r="R33" s="43">
        <f t="shared" si="1"/>
        <v>3049954</v>
      </c>
      <c r="S33" s="43">
        <f>'[1]Access-Jul'!O33</f>
        <v>3049951.36</v>
      </c>
      <c r="T33" s="44">
        <f t="shared" si="2"/>
        <v>0.99999913441317467</v>
      </c>
      <c r="U33" s="43">
        <f>'[1]Access-Jul'!P33</f>
        <v>3049949.26</v>
      </c>
      <c r="V33" s="44">
        <f t="shared" si="3"/>
        <v>0.99999844587820008</v>
      </c>
      <c r="W33" s="43">
        <f>'[1]Access-Jul'!Q33</f>
        <v>3049949.26</v>
      </c>
      <c r="X33" s="44">
        <f t="shared" si="4"/>
        <v>0.99999844587820008</v>
      </c>
    </row>
    <row r="34" spans="1:24" ht="28.5" customHeight="1">
      <c r="A34" s="37" t="str">
        <f>'[1]Access-Jul'!A34</f>
        <v>71103</v>
      </c>
      <c r="B34" s="38" t="str">
        <f>'[1]Access-Jul'!B34</f>
        <v>ENCARGOS FINANC.DA UNIAO-SENTENCAS JUDICIAIS</v>
      </c>
      <c r="C34" s="39" t="str">
        <f>CONCATENATE('[1]Access-Jul'!C34,".",'[1]Access-Jul'!D34)</f>
        <v>28.846</v>
      </c>
      <c r="D34" s="39" t="str">
        <f>CONCATENATE('[1]Access-Jul'!E34,".",'[1]Access-Jul'!G34)</f>
        <v>0901.0625</v>
      </c>
      <c r="E34" s="38" t="str">
        <f>'[1]Access-Jul'!F34</f>
        <v>OPERACOES ESPECIAIS: CUMPRIMENTO DE SENTENCAS JUDICIAIS</v>
      </c>
      <c r="F34" s="38" t="str">
        <f>'[1]Access-Jul'!H34</f>
        <v>SENTENCAS JUDICIAIS TRANSITADAS EM JULGADO DE PEQUENO VALOR</v>
      </c>
      <c r="G34" s="39" t="str">
        <f>'[1]Access-Jul'!I34</f>
        <v>1</v>
      </c>
      <c r="H34" s="39" t="str">
        <f>'[1]Access-Jul'!J34</f>
        <v>0100</v>
      </c>
      <c r="I34" s="38" t="str">
        <f>'[1]Access-Jul'!K34</f>
        <v>RECURSOS ORDINARIOS</v>
      </c>
      <c r="J34" s="39" t="str">
        <f>'[1]Access-Jul'!L34</f>
        <v>5</v>
      </c>
      <c r="K34" s="41"/>
      <c r="L34" s="41"/>
      <c r="M34" s="41"/>
      <c r="N34" s="41">
        <f>K34+L34-M34</f>
        <v>0</v>
      </c>
      <c r="O34" s="41"/>
      <c r="P34" s="43">
        <f>IF('[1]Access-Jul'!N34=0,'[1]Access-Jul'!M34,0)</f>
        <v>86405</v>
      </c>
      <c r="Q34" s="43">
        <f>IF('[1]Access-Jul'!N34&gt;0,'[1]Access-Jul'!N34,0)</f>
        <v>0</v>
      </c>
      <c r="R34" s="43">
        <f>N34-O34+P34+Q34</f>
        <v>86405</v>
      </c>
      <c r="S34" s="43">
        <f>'[1]Access-Jul'!O34</f>
        <v>86403.59</v>
      </c>
      <c r="T34" s="44">
        <f>IF(R34&gt;0,S34/R34,0)</f>
        <v>0.99998368149991312</v>
      </c>
      <c r="U34" s="43">
        <f>'[1]Access-Jul'!P34</f>
        <v>86403.59</v>
      </c>
      <c r="V34" s="44">
        <f>IF(R34&gt;0,U34/R34,0)</f>
        <v>0.99998368149991312</v>
      </c>
      <c r="W34" s="43">
        <f>'[1]Access-Jul'!Q34</f>
        <v>86403.59</v>
      </c>
      <c r="X34" s="44">
        <f>IF(R34&gt;0,W34/R34,0)</f>
        <v>0.99998368149991312</v>
      </c>
    </row>
    <row r="35" spans="1:24" ht="28.5" customHeight="1">
      <c r="A35" s="37" t="str">
        <f>'[1]Access-Jul'!A35</f>
        <v>71103</v>
      </c>
      <c r="B35" s="38" t="str">
        <f>'[1]Access-Jul'!B35</f>
        <v>ENCARGOS FINANC.DA UNIAO-SENTENCAS JUDICIAIS</v>
      </c>
      <c r="C35" s="39" t="str">
        <f>CONCATENATE('[1]Access-Jul'!C35,".",'[1]Access-Jul'!D35)</f>
        <v>28.846</v>
      </c>
      <c r="D35" s="39" t="str">
        <f>CONCATENATE('[1]Access-Jul'!E35,".",'[1]Access-Jul'!G35)</f>
        <v>0901.0625</v>
      </c>
      <c r="E35" s="38" t="str">
        <f>'[1]Access-Jul'!F35</f>
        <v>OPERACOES ESPECIAIS: CUMPRIMENTO DE SENTENCAS JUDICIAIS</v>
      </c>
      <c r="F35" s="38" t="str">
        <f>'[1]Access-Jul'!H35</f>
        <v>SENTENCAS JUDICIAIS TRANSITADAS EM JULGADO DE PEQUENO VALOR</v>
      </c>
      <c r="G35" s="39" t="str">
        <f>'[1]Access-Jul'!I35</f>
        <v>1</v>
      </c>
      <c r="H35" s="39" t="str">
        <f>'[1]Access-Jul'!J35</f>
        <v>0100</v>
      </c>
      <c r="I35" s="38" t="str">
        <f>'[1]Access-Jul'!K35</f>
        <v>RECURSOS ORDINARIOS</v>
      </c>
      <c r="J35" s="39" t="str">
        <f>'[1]Access-Jul'!L35</f>
        <v>3</v>
      </c>
      <c r="K35" s="41"/>
      <c r="L35" s="41"/>
      <c r="M35" s="41"/>
      <c r="N35" s="41">
        <f>K35+L35-M35</f>
        <v>0</v>
      </c>
      <c r="O35" s="41"/>
      <c r="P35" s="43">
        <f>IF('[1]Access-Jul'!N35=0,'[1]Access-Jul'!M35,0)</f>
        <v>227407209</v>
      </c>
      <c r="Q35" s="43">
        <f>IF('[1]Access-Jul'!N35&gt;0,'[1]Access-Jul'!N35,0)</f>
        <v>0</v>
      </c>
      <c r="R35" s="43">
        <f>N35-O35+P35+Q35</f>
        <v>227407209</v>
      </c>
      <c r="S35" s="43">
        <f>'[1]Access-Jul'!O35</f>
        <v>226974209.63999999</v>
      </c>
      <c r="T35" s="44">
        <f>IF(R35&gt;0,S35/R35,0)</f>
        <v>0.99809592949183945</v>
      </c>
      <c r="U35" s="43">
        <f>'[1]Access-Jul'!P35</f>
        <v>226974209.63999999</v>
      </c>
      <c r="V35" s="44">
        <f>IF(R35&gt;0,U35/R35,0)</f>
        <v>0.99809592949183945</v>
      </c>
      <c r="W35" s="43">
        <f>'[1]Access-Jul'!Q35</f>
        <v>226974209.63999999</v>
      </c>
      <c r="X35" s="44">
        <f>IF(R35&gt;0,W35/R35,0)</f>
        <v>0.99809592949183945</v>
      </c>
    </row>
    <row r="36" spans="1:24" ht="28.5" customHeight="1" thickBot="1">
      <c r="A36" s="37" t="str">
        <f>'[1]Access-Jul'!A36</f>
        <v>71103</v>
      </c>
      <c r="B36" s="38" t="str">
        <f>'[1]Access-Jul'!B36</f>
        <v>ENCARGOS FINANC.DA UNIAO-SENTENCAS JUDICIAIS</v>
      </c>
      <c r="C36" s="39" t="str">
        <f>CONCATENATE('[1]Access-Jul'!C36,".",'[1]Access-Jul'!D36)</f>
        <v>28.846</v>
      </c>
      <c r="D36" s="39" t="str">
        <f>CONCATENATE('[1]Access-Jul'!E36,".",'[1]Access-Jul'!G36)</f>
        <v>0901.0625</v>
      </c>
      <c r="E36" s="38" t="str">
        <f>'[1]Access-Jul'!F36</f>
        <v>OPERACOES ESPECIAIS: CUMPRIMENTO DE SENTENCAS JUDICIAIS</v>
      </c>
      <c r="F36" s="38" t="str">
        <f>'[1]Access-Jul'!H36</f>
        <v>SENTENCAS JUDICIAIS TRANSITADAS EM JULGADO DE PEQUENO VALOR</v>
      </c>
      <c r="G36" s="39" t="str">
        <f>'[1]Access-Jul'!I36</f>
        <v>1</v>
      </c>
      <c r="H36" s="39" t="str">
        <f>'[1]Access-Jul'!J36</f>
        <v>0100</v>
      </c>
      <c r="I36" s="38" t="str">
        <f>'[1]Access-Jul'!K36</f>
        <v>RECURSOS ORDINARIOS</v>
      </c>
      <c r="J36" s="39" t="str">
        <f>'[1]Access-Jul'!L36</f>
        <v>1</v>
      </c>
      <c r="K36" s="41"/>
      <c r="L36" s="41"/>
      <c r="M36" s="41"/>
      <c r="N36" s="41">
        <f>K36+L36-M36</f>
        <v>0</v>
      </c>
      <c r="O36" s="41"/>
      <c r="P36" s="43">
        <f>IF('[1]Access-Jul'!N36=0,'[1]Access-Jul'!M36,0)</f>
        <v>56485130</v>
      </c>
      <c r="Q36" s="43">
        <f>IF('[1]Access-Jul'!N36&gt;0,'[1]Access-Jul'!N36,0)</f>
        <v>0</v>
      </c>
      <c r="R36" s="43">
        <f>N36-O36+P36+Q36</f>
        <v>56485130</v>
      </c>
      <c r="S36" s="43">
        <f>'[1]Access-Jul'!O36</f>
        <v>56460235.939999998</v>
      </c>
      <c r="T36" s="44">
        <f>IF(R36&gt;0,S36/R36,0)</f>
        <v>0.99955928117718762</v>
      </c>
      <c r="U36" s="43">
        <f>'[1]Access-Jul'!P36</f>
        <v>56460235.939999998</v>
      </c>
      <c r="V36" s="44">
        <f>IF(R36&gt;0,U36/R36,0)</f>
        <v>0.99955928117718762</v>
      </c>
      <c r="W36" s="43">
        <f>'[1]Access-Jul'!Q36</f>
        <v>56460235.939999998</v>
      </c>
      <c r="X36" s="44">
        <f>IF(R36&gt;0,W36/R36,0)</f>
        <v>0.99955928117718762</v>
      </c>
    </row>
    <row r="37" spans="1:24" ht="28.5" customHeight="1" thickBot="1">
      <c r="A37" s="14" t="s">
        <v>48</v>
      </c>
      <c r="B37" s="45"/>
      <c r="C37" s="45"/>
      <c r="D37" s="45"/>
      <c r="E37" s="45"/>
      <c r="F37" s="45"/>
      <c r="G37" s="45"/>
      <c r="H37" s="45"/>
      <c r="I37" s="45"/>
      <c r="J37" s="15"/>
      <c r="K37" s="46">
        <f t="shared" ref="K37:S37" si="5">SUM(K10:K36)</f>
        <v>0</v>
      </c>
      <c r="L37" s="46">
        <f t="shared" si="5"/>
        <v>0</v>
      </c>
      <c r="M37" s="46">
        <f t="shared" si="5"/>
        <v>0</v>
      </c>
      <c r="N37" s="46">
        <f t="shared" si="5"/>
        <v>0</v>
      </c>
      <c r="O37" s="46">
        <f t="shared" si="5"/>
        <v>0</v>
      </c>
      <c r="P37" s="47">
        <f t="shared" si="5"/>
        <v>1219107254</v>
      </c>
      <c r="Q37" s="47">
        <f t="shared" si="5"/>
        <v>3482786049</v>
      </c>
      <c r="R37" s="47">
        <f t="shared" si="5"/>
        <v>4701893303</v>
      </c>
      <c r="S37" s="47">
        <f t="shared" si="5"/>
        <v>4525645472.1500006</v>
      </c>
      <c r="T37" s="48">
        <f>IF(R37&gt;0,S37/R37,0)</f>
        <v>0.96251556139363137</v>
      </c>
      <c r="U37" s="47">
        <f>SUM(U10:U36)</f>
        <v>4525645470.0500002</v>
      </c>
      <c r="V37" s="48">
        <f>IF(R37&gt;0,U37/R37,0)</f>
        <v>0.96251556094700264</v>
      </c>
      <c r="W37" s="47">
        <f>SUM(W10:W36)</f>
        <v>4525645470.0500002</v>
      </c>
      <c r="X37" s="48">
        <f>IF(R37&gt;0,W37/R37,0)</f>
        <v>0.96251556094700264</v>
      </c>
    </row>
    <row r="38" spans="1:24" ht="28.5" customHeight="1">
      <c r="A38" s="49" t="s">
        <v>49</v>
      </c>
      <c r="B38" s="2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50"/>
      <c r="Q38" s="2"/>
      <c r="R38" s="2"/>
      <c r="S38" s="2"/>
      <c r="T38" s="2"/>
      <c r="U38" s="4"/>
      <c r="V38" s="2"/>
      <c r="W38" s="4"/>
      <c r="X38" s="2"/>
    </row>
    <row r="39" spans="1:24" ht="28.5" customHeight="1">
      <c r="A39" s="49" t="s">
        <v>50</v>
      </c>
      <c r="B39" s="51"/>
      <c r="C39" s="2"/>
      <c r="D39" s="2"/>
      <c r="E39" s="2"/>
      <c r="F39" s="2"/>
      <c r="G39" s="2"/>
      <c r="H39" s="3"/>
      <c r="I39" s="3"/>
      <c r="J39" s="3"/>
      <c r="K39" s="2"/>
      <c r="L39" s="2"/>
      <c r="M39" s="2"/>
      <c r="N39" s="2"/>
      <c r="O39" s="2"/>
      <c r="P39" s="52"/>
      <c r="Q39" s="2"/>
      <c r="R39" s="2"/>
      <c r="S39" s="2"/>
      <c r="T39" s="2"/>
      <c r="U39" s="4"/>
      <c r="V39" s="2"/>
      <c r="W39" s="4"/>
      <c r="X39" s="2"/>
    </row>
  </sheetData>
  <mergeCells count="17">
    <mergeCell ref="A37:J3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2017-10-17T20:54:15Z</dcterms:created>
  <dcterms:modified xsi:type="dcterms:W3CDTF">2017-10-17T20:55:05Z</dcterms:modified>
</cp:coreProperties>
</file>