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Jun" sheetId="1" r:id="rId1"/>
  </sheets>
  <externalReferences>
    <externalReference r:id="rId2"/>
  </externalReferences>
  <definedNames>
    <definedName name="_xlnm.Print_Area" localSheetId="0">Jun!$A$1:$X$42</definedName>
  </definedNames>
  <calcPr calcId="144525"/>
</workbook>
</file>

<file path=xl/calcChain.xml><?xml version="1.0" encoding="utf-8"?>
<calcChain xmlns="http://schemas.openxmlformats.org/spreadsheetml/2006/main">
  <c r="U41" i="1" l="1"/>
  <c r="Q41" i="1"/>
  <c r="O41" i="1"/>
  <c r="M41" i="1"/>
  <c r="L41" i="1"/>
  <c r="K41" i="1"/>
  <c r="W40" i="1"/>
  <c r="U40" i="1"/>
  <c r="S40" i="1"/>
  <c r="Q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41" i="1" s="1"/>
  <c r="U10" i="1"/>
  <c r="S10" i="1"/>
  <c r="S41" i="1" s="1"/>
  <c r="Q10" i="1"/>
  <c r="P10" i="1"/>
  <c r="P41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0" i="1" l="1"/>
  <c r="R41" i="1"/>
  <c r="X10" i="1"/>
  <c r="T10" i="1"/>
  <c r="V12" i="1"/>
  <c r="X12" i="1"/>
  <c r="T12" i="1"/>
  <c r="V13" i="1"/>
  <c r="X13" i="1"/>
  <c r="T13" i="1"/>
  <c r="V14" i="1"/>
  <c r="X14" i="1"/>
  <c r="T14" i="1"/>
  <c r="V15" i="1"/>
  <c r="X15" i="1"/>
  <c r="T15" i="1"/>
  <c r="V16" i="1"/>
  <c r="X16" i="1"/>
  <c r="T16" i="1"/>
  <c r="V18" i="1"/>
  <c r="X18" i="1"/>
  <c r="T18" i="1"/>
  <c r="V19" i="1"/>
  <c r="X19" i="1"/>
  <c r="T19" i="1"/>
  <c r="V20" i="1"/>
  <c r="X20" i="1"/>
  <c r="T20" i="1"/>
  <c r="V21" i="1"/>
  <c r="X21" i="1"/>
  <c r="T21" i="1"/>
  <c r="V22" i="1"/>
  <c r="X22" i="1"/>
  <c r="T22" i="1"/>
  <c r="V23" i="1"/>
  <c r="X23" i="1"/>
  <c r="T23" i="1"/>
  <c r="V24" i="1"/>
  <c r="X24" i="1"/>
  <c r="T24" i="1"/>
  <c r="V25" i="1"/>
  <c r="X25" i="1"/>
  <c r="T25" i="1"/>
  <c r="V26" i="1"/>
  <c r="X26" i="1"/>
  <c r="T26" i="1"/>
  <c r="V27" i="1"/>
  <c r="X27" i="1"/>
  <c r="T27" i="1"/>
  <c r="V28" i="1"/>
  <c r="X28" i="1"/>
  <c r="T28" i="1"/>
  <c r="V29" i="1"/>
  <c r="X29" i="1"/>
  <c r="T29" i="1"/>
  <c r="V30" i="1"/>
  <c r="X30" i="1"/>
  <c r="T30" i="1"/>
  <c r="V31" i="1"/>
  <c r="X31" i="1"/>
  <c r="T31" i="1"/>
  <c r="V32" i="1"/>
  <c r="X32" i="1"/>
  <c r="T32" i="1"/>
  <c r="V33" i="1"/>
  <c r="X33" i="1"/>
  <c r="T33" i="1"/>
  <c r="V34" i="1"/>
  <c r="X34" i="1"/>
  <c r="T34" i="1"/>
  <c r="V35" i="1"/>
  <c r="X35" i="1"/>
  <c r="T35" i="1"/>
  <c r="V36" i="1"/>
  <c r="X36" i="1"/>
  <c r="T36" i="1"/>
  <c r="V37" i="1"/>
  <c r="X37" i="1"/>
  <c r="T37" i="1"/>
  <c r="V38" i="1"/>
  <c r="X38" i="1"/>
  <c r="T38" i="1"/>
  <c r="V39" i="1"/>
  <c r="X39" i="1"/>
  <c r="T39" i="1"/>
  <c r="V40" i="1"/>
  <c r="X40" i="1"/>
  <c r="T40" i="1"/>
  <c r="V17" i="1"/>
  <c r="X17" i="1"/>
  <c r="T17" i="1"/>
  <c r="V11" i="1"/>
  <c r="X11" i="1"/>
  <c r="T11" i="1"/>
  <c r="N41" i="1"/>
  <c r="X41" i="1" l="1"/>
  <c r="T41" i="1"/>
  <c r="V4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<sst xmlns="http://schemas.openxmlformats.org/spreadsheetml/2006/main" count="55" uniqueCount="51">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</sst>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168" fontId="12" fillId="0" borderId="26"/>
    <xf numFmtId="0" fontId="13" fillId="5" borderId="0" applyNumberFormat="0" applyBorder="0" applyAlignment="0" applyProtection="0"/>
    <xf numFmtId="168" fontId="14" fillId="0" borderId="0">
      <alignment vertical="top"/>
    </xf>
    <xf numFmtId="168" fontId="15" fillId="0" borderId="0">
      <alignment horizontal="right"/>
    </xf>
    <xf numFmtId="168" fontId="15" fillId="0" borderId="0">
      <alignment horizontal="left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20" fillId="0" borderId="0"/>
    <xf numFmtId="0" fontId="21" fillId="0" borderId="0"/>
    <xf numFmtId="0" fontId="22" fillId="10" borderId="27" applyNumberFormat="0" applyAlignment="0" applyProtection="0"/>
    <xf numFmtId="0" fontId="22" fillId="10" borderId="27" applyNumberFormat="0" applyAlignment="0" applyProtection="0"/>
    <xf numFmtId="0" fontId="22" fillId="10" borderId="27" applyNumberFormat="0" applyAlignment="0" applyProtection="0"/>
    <xf numFmtId="0" fontId="23" fillId="10" borderId="27"/>
    <xf numFmtId="0" fontId="22" fillId="10" borderId="27" applyNumberFormat="0" applyAlignment="0" applyProtection="0"/>
    <xf numFmtId="0" fontId="22" fillId="10" borderId="27" applyNumberFormat="0" applyAlignment="0" applyProtection="0"/>
    <xf numFmtId="0" fontId="24" fillId="0" borderId="0">
      <alignment vertical="center"/>
    </xf>
    <xf numFmtId="0" fontId="25" fillId="23" borderId="28" applyNumberFormat="0" applyAlignment="0" applyProtection="0"/>
    <xf numFmtId="0" fontId="25" fillId="23" borderId="28" applyNumberFormat="0" applyAlignment="0" applyProtection="0"/>
    <xf numFmtId="0" fontId="26" fillId="23" borderId="28"/>
    <xf numFmtId="0" fontId="25" fillId="23" borderId="28" applyNumberFormat="0" applyAlignment="0" applyProtection="0"/>
    <xf numFmtId="0" fontId="25" fillId="23" borderId="28" applyNumberFormat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8" fillId="0" borderId="29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5" fillId="23" borderId="28" applyNumberFormat="0" applyAlignment="0" applyProtection="0"/>
    <xf numFmtId="4" fontId="9" fillId="0" borderId="0"/>
    <xf numFmtId="169" fontId="9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9" fillId="9" borderId="27" applyNumberFormat="0" applyAlignment="0" applyProtection="0"/>
    <xf numFmtId="0" fontId="29" fillId="9" borderId="27" applyNumberFormat="0" applyAlignment="0" applyProtection="0"/>
    <xf numFmtId="0" fontId="29" fillId="9" borderId="27" applyNumberFormat="0" applyAlignment="0" applyProtection="0"/>
    <xf numFmtId="0" fontId="29" fillId="9" borderId="27" applyNumberFormat="0" applyAlignment="0" applyProtection="0"/>
    <xf numFmtId="0" fontId="29" fillId="10" borderId="27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6" borderId="0" applyNumberFormat="0" applyBorder="0" applyAlignment="0" applyProtection="0"/>
    <xf numFmtId="0" fontId="33" fillId="0" borderId="31" applyNumberFormat="0" applyFill="0" applyAlignment="0" applyProtection="0"/>
    <xf numFmtId="0" fontId="34" fillId="0" borderId="32" applyNumberFormat="0" applyFill="0" applyAlignment="0" applyProtection="0"/>
    <xf numFmtId="0" fontId="35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6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7" fillId="0" borderId="0"/>
    <xf numFmtId="0" fontId="29" fillId="9" borderId="27" applyNumberFormat="0" applyAlignment="0" applyProtection="0"/>
    <xf numFmtId="0" fontId="31" fillId="0" borderId="34">
      <alignment horizontal="center"/>
    </xf>
    <xf numFmtId="0" fontId="38" fillId="0" borderId="35">
      <alignment horizontal="center"/>
    </xf>
    <xf numFmtId="175" fontId="9" fillId="0" borderId="0"/>
    <xf numFmtId="0" fontId="27" fillId="0" borderId="29" applyNumberFormat="0" applyFill="0" applyAlignment="0" applyProtection="0"/>
    <xf numFmtId="170" fontId="9" fillId="0" borderId="0"/>
    <xf numFmtId="176" fontId="2" fillId="0" borderId="0" applyFill="0" applyBorder="0" applyAlignment="0" applyProtection="0"/>
    <xf numFmtId="171" fontId="9" fillId="0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0" fillId="24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25" borderId="36" applyNumberFormat="0" applyAlignment="0" applyProtection="0"/>
    <xf numFmtId="0" fontId="2" fillId="25" borderId="36" applyNumberFormat="0" applyAlignment="0" applyProtection="0"/>
    <xf numFmtId="0" fontId="2" fillId="25" borderId="36" applyNumberFormat="0" applyAlignment="0" applyProtection="0"/>
    <xf numFmtId="0" fontId="2" fillId="25" borderId="36" applyNumberFormat="0" applyAlignment="0" applyProtection="0"/>
    <xf numFmtId="0" fontId="2" fillId="25" borderId="36" applyNumberFormat="0" applyAlignment="0" applyProtection="0"/>
    <xf numFmtId="0" fontId="2" fillId="25" borderId="36" applyNumberFormat="0" applyAlignment="0" applyProtection="0"/>
    <xf numFmtId="0" fontId="43" fillId="10" borderId="37" applyNumberFormat="0" applyAlignment="0" applyProtection="0"/>
    <xf numFmtId="10" fontId="9" fillId="0" borderId="0"/>
    <xf numFmtId="177" fontId="18" fillId="0" borderId="0">
      <protection locked="0"/>
    </xf>
    <xf numFmtId="178" fontId="18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9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9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5" fillId="0" borderId="0"/>
    <xf numFmtId="0" fontId="43" fillId="10" borderId="37" applyNumberFormat="0" applyAlignment="0" applyProtection="0"/>
    <xf numFmtId="0" fontId="43" fillId="10" borderId="37" applyNumberFormat="0" applyAlignment="0" applyProtection="0"/>
    <xf numFmtId="0" fontId="44" fillId="10" borderId="37"/>
    <xf numFmtId="0" fontId="43" fillId="10" borderId="37" applyNumberFormat="0" applyAlignment="0" applyProtection="0"/>
    <xf numFmtId="0" fontId="43" fillId="10" borderId="37" applyNumberFormat="0" applyAlignment="0" applyProtection="0"/>
    <xf numFmtId="38" fontId="9" fillId="0" borderId="0"/>
    <xf numFmtId="38" fontId="45" fillId="0" borderId="38"/>
    <xf numFmtId="179" fontId="42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9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2" fillId="0" borderId="0"/>
    <xf numFmtId="170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8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1" fontId="9" fillId="0" borderId="0"/>
    <xf numFmtId="182" fontId="9" fillId="0" borderId="0"/>
    <xf numFmtId="0" fontId="49" fillId="0" borderId="0" applyNumberFormat="0" applyFill="0" applyBorder="0" applyAlignment="0" applyProtection="0"/>
    <xf numFmtId="0" fontId="50" fillId="0" borderId="39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51" fillId="0" borderId="31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53" fillId="0" borderId="32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54" fillId="0" borderId="33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40"/>
    <xf numFmtId="2" fontId="57" fillId="0" borderId="0">
      <protection locked="0"/>
    </xf>
    <xf numFmtId="2" fontId="57" fillId="0" borderId="0">
      <protection locked="0"/>
    </xf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9" fillId="0" borderId="41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178" fontId="18" fillId="0" borderId="0">
      <protection locked="0"/>
    </xf>
    <xf numFmtId="183" fontId="18" fillId="0" borderId="0">
      <protection locked="0"/>
    </xf>
    <xf numFmtId="0" fontId="42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9" fillId="0" borderId="0"/>
    <xf numFmtId="0" fontId="46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164" fontId="5" fillId="0" borderId="13" xfId="4" applyNumberFormat="1" applyFont="1" applyFill="1" applyBorder="1" applyAlignment="1">
      <alignment horizontal="center" vertical="center" wrapText="1"/>
    </xf>
    <xf numFmtId="164" fontId="5" fillId="0" borderId="15" xfId="4" applyNumberFormat="1" applyFont="1" applyFill="1" applyBorder="1" applyAlignment="1">
      <alignment horizontal="center" vertical="center" wrapText="1"/>
    </xf>
    <xf numFmtId="166" fontId="5" fillId="0" borderId="15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164" fontId="5" fillId="0" borderId="19" xfId="4" applyNumberFormat="1" applyFont="1" applyFill="1" applyBorder="1" applyAlignment="1">
      <alignment horizontal="center" vertical="center" wrapText="1"/>
    </xf>
    <xf numFmtId="166" fontId="5" fillId="0" borderId="18" xfId="5" applyNumberFormat="1" applyFont="1" applyFill="1" applyBorder="1" applyAlignment="1">
      <alignment horizontal="center" vertical="center" wrapText="1"/>
    </xf>
    <xf numFmtId="0" fontId="3" fillId="0" borderId="20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Fill="1" applyBorder="1" applyAlignment="1">
      <alignment horizontal="left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166" fontId="5" fillId="0" borderId="20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20" xfId="5" applyNumberFormat="1" applyFont="1" applyBorder="1" applyAlignment="1">
      <alignment horizontal="right" vertical="center"/>
    </xf>
    <xf numFmtId="164" fontId="3" fillId="0" borderId="20" xfId="4" applyNumberFormat="1" applyFont="1" applyBorder="1" applyAlignment="1">
      <alignment horizontal="right" vertical="center"/>
    </xf>
    <xf numFmtId="0" fontId="5" fillId="0" borderId="24" xfId="3" applyFont="1" applyFill="1" applyBorder="1" applyAlignment="1">
      <alignment horizontal="center" vertical="center" wrapText="1"/>
    </xf>
    <xf numFmtId="166" fontId="5" fillId="0" borderId="25" xfId="5" applyNumberFormat="1" applyFont="1" applyFill="1" applyBorder="1" applyAlignment="1">
      <alignment horizontal="center" vertical="center" wrapText="1"/>
    </xf>
    <xf numFmtId="166" fontId="3" fillId="0" borderId="25" xfId="5" applyNumberFormat="1" applyFont="1" applyFill="1" applyBorder="1" applyAlignment="1">
      <alignment horizontal="right" vertical="center" wrapText="1"/>
    </xf>
    <xf numFmtId="164" fontId="3" fillId="0" borderId="25" xfId="4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/>
    <xf numFmtId="0" fontId="2" fillId="0" borderId="0" xfId="0" applyFont="1" applyBorder="1"/>
    <xf numFmtId="0" fontId="4" fillId="0" borderId="0" xfId="0" applyFont="1" applyBorder="1"/>
    <xf numFmtId="4" fontId="2" fillId="2" borderId="0" xfId="6" applyNumberFormat="1" applyFont="1" applyFill="1" applyAlignment="1">
      <alignment horizontal="center"/>
    </xf>
    <xf numFmtId="4" fontId="2" fillId="2" borderId="0" xfId="6" applyNumberFormat="1" applyFill="1" applyAlignment="1">
      <alignment horizontal="center"/>
    </xf>
    <xf numFmtId="43" fontId="2" fillId="2" borderId="0" xfId="7" applyFont="1" applyFill="1"/>
    <xf numFmtId="43" fontId="0" fillId="0" borderId="0" xfId="1" applyFont="1"/>
    <xf numFmtId="4" fontId="2" fillId="0" borderId="0" xfId="6" applyNumberFormat="1" applyFill="1"/>
    <xf numFmtId="9" fontId="2" fillId="0" borderId="0" xfId="8" applyFont="1" applyFill="1"/>
    <xf numFmtId="4" fontId="2" fillId="2" borderId="0" xfId="6" quotePrefix="1" applyNumberFormat="1" applyFont="1" applyFill="1" applyAlignment="1">
      <alignment horizontal="center"/>
    </xf>
    <xf numFmtId="4" fontId="2" fillId="2" borderId="0" xfId="6" applyNumberFormat="1" applyFill="1"/>
    <xf numFmtId="10" fontId="2" fillId="0" borderId="0" xfId="6" applyNumberFormat="1" applyFill="1"/>
    <xf numFmtId="43" fontId="0" fillId="0" borderId="0" xfId="0" applyNumberFormat="1"/>
    <xf numFmtId="0" fontId="2" fillId="0" borderId="0" xfId="6"/>
    <xf numFmtId="0" fontId="6" fillId="0" borderId="0" xfId="0" applyFont="1" applyBorder="1"/>
    <xf numFmtId="4" fontId="7" fillId="3" borderId="0" xfId="6" applyNumberFormat="1" applyFont="1" applyFill="1" applyAlignment="1">
      <alignment shrinkToFit="1"/>
    </xf>
    <xf numFmtId="0" fontId="2" fillId="0" borderId="0" xfId="0" applyFont="1" applyAlignment="1">
      <alignment horizontal="center"/>
    </xf>
    <xf numFmtId="40" fontId="0" fillId="0" borderId="0" xfId="0" applyNumberFormat="1"/>
    <xf numFmtId="4" fontId="2" fillId="2" borderId="0" xfId="6" applyNumberFormat="1" applyFill="1" applyAlignment="1">
      <alignment horizontal="center" wrapText="1"/>
    </xf>
    <xf numFmtId="167" fontId="7" fillId="0" borderId="0" xfId="6" applyNumberFormat="1" applyFont="1"/>
    <xf numFmtId="0" fontId="7" fillId="0" borderId="0" xfId="6" applyFont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M10">
            <v>17408613</v>
          </cell>
          <cell r="N10">
            <v>17408613</v>
          </cell>
          <cell r="O10">
            <v>16016095.02</v>
          </cell>
          <cell r="P10">
            <v>16016095.02</v>
          </cell>
          <cell r="Q10">
            <v>16016095.02</v>
          </cell>
        </row>
        <row r="11">
          <cell r="A11" t="str">
            <v>20201</v>
          </cell>
          <cell r="B11" t="str">
            <v>INSTIT.NAC.DE COLONIZ.E REF.AGRARIA - INCRA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649188</v>
          </cell>
          <cell r="N11">
            <v>649188</v>
          </cell>
          <cell r="O11">
            <v>513219.41</v>
          </cell>
          <cell r="P11">
            <v>513219.41</v>
          </cell>
          <cell r="Q11">
            <v>513219.41</v>
          </cell>
        </row>
        <row r="12">
          <cell r="A12" t="str">
            <v>20201</v>
          </cell>
          <cell r="B12" t="str">
            <v>INSTIT.NAC.DE COLONIZ.E REF.AGRARIA - INCRA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1384084</v>
          </cell>
          <cell r="N12">
            <v>1384084</v>
          </cell>
          <cell r="O12">
            <v>1347610.88</v>
          </cell>
          <cell r="P12">
            <v>1347610.88</v>
          </cell>
          <cell r="Q12">
            <v>1347610.88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81026</v>
          </cell>
          <cell r="N13">
            <v>81026</v>
          </cell>
          <cell r="O13">
            <v>78970.070000000007</v>
          </cell>
          <cell r="P13">
            <v>78970.070000000007</v>
          </cell>
          <cell r="Q13">
            <v>78970.070000000007</v>
          </cell>
        </row>
        <row r="14">
          <cell r="A14" t="str">
            <v>24204</v>
          </cell>
          <cell r="B14" t="str">
            <v>COMISSAO NACIONAL DE ENERGIA NUCLEAR - CNEN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473297</v>
          </cell>
          <cell r="N14">
            <v>473297</v>
          </cell>
          <cell r="O14">
            <v>460825.31</v>
          </cell>
          <cell r="P14">
            <v>460825.31</v>
          </cell>
          <cell r="Q14">
            <v>460825.31</v>
          </cell>
        </row>
        <row r="15">
          <cell r="A15" t="str">
            <v>25201</v>
          </cell>
          <cell r="B15" t="str">
            <v>BANCO CENTRAL DO BRASIL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2005124</v>
          </cell>
          <cell r="N15">
            <v>2005124</v>
          </cell>
          <cell r="O15">
            <v>1618704.28</v>
          </cell>
          <cell r="P15">
            <v>1618704.28</v>
          </cell>
          <cell r="Q15">
            <v>1618704.28</v>
          </cell>
        </row>
        <row r="16">
          <cell r="A16" t="str">
            <v>25208</v>
          </cell>
          <cell r="B16" t="str">
            <v>SUPERINTENDENCIA DE SEGUROS PRIVADOS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107961</v>
          </cell>
          <cell r="N16">
            <v>107961</v>
          </cell>
          <cell r="O16">
            <v>105116.76</v>
          </cell>
          <cell r="P16">
            <v>105116.76</v>
          </cell>
          <cell r="Q16">
            <v>105116.76</v>
          </cell>
        </row>
        <row r="17">
          <cell r="A17" t="str">
            <v>26262</v>
          </cell>
          <cell r="B17" t="str">
            <v>UNIVERSIDADE FEDERAL DE SAO PAULO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8100</v>
          </cell>
          <cell r="K17" t="str">
            <v>RECURSOS ORDINARIOS</v>
          </cell>
          <cell r="L17" t="str">
            <v>3</v>
          </cell>
          <cell r="M17">
            <v>238991</v>
          </cell>
          <cell r="N17">
            <v>238991</v>
          </cell>
          <cell r="O17">
            <v>232865.55</v>
          </cell>
          <cell r="P17">
            <v>232865.55</v>
          </cell>
          <cell r="Q17">
            <v>232865.55</v>
          </cell>
        </row>
        <row r="18">
          <cell r="A18" t="str">
            <v>26262</v>
          </cell>
          <cell r="B18" t="str">
            <v>UNIVERSIDADE FEDERAL DE SAO PAULO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8100</v>
          </cell>
          <cell r="K18" t="str">
            <v>RECURSOS ORDINARIOS</v>
          </cell>
          <cell r="L18" t="str">
            <v>1</v>
          </cell>
          <cell r="M18">
            <v>2916635</v>
          </cell>
          <cell r="N18">
            <v>2916635</v>
          </cell>
          <cell r="O18">
            <v>2839776.85</v>
          </cell>
          <cell r="P18">
            <v>2839776.85</v>
          </cell>
          <cell r="Q18">
            <v>2839776.85</v>
          </cell>
        </row>
        <row r="19">
          <cell r="A19" t="str">
            <v>26280</v>
          </cell>
          <cell r="B19" t="str">
            <v>FUNDACAO UNIVERSIDADE FEDERAL DE SAO CARLOS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8100</v>
          </cell>
          <cell r="K19" t="str">
            <v>RECURSOS ORDINARIOS</v>
          </cell>
          <cell r="L19" t="str">
            <v>1</v>
          </cell>
          <cell r="M19">
            <v>5897298</v>
          </cell>
          <cell r="N19">
            <v>5897298</v>
          </cell>
          <cell r="O19">
            <v>5741891.4000000004</v>
          </cell>
          <cell r="P19">
            <v>5741891.4000000004</v>
          </cell>
          <cell r="Q19">
            <v>5741891.4000000004</v>
          </cell>
        </row>
        <row r="20">
          <cell r="A20" t="str">
            <v>26283</v>
          </cell>
          <cell r="B20" t="str">
            <v>FUNDACAO UNIVERSIDADE FED.DE MATO GROS.DO SUL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8100</v>
          </cell>
          <cell r="K20" t="str">
            <v>RECURSOS ORDINARIOS</v>
          </cell>
          <cell r="L20" t="str">
            <v>3</v>
          </cell>
          <cell r="M20">
            <v>162615</v>
          </cell>
          <cell r="N20">
            <v>162615</v>
          </cell>
          <cell r="O20">
            <v>129864.04</v>
          </cell>
          <cell r="P20">
            <v>129864.04</v>
          </cell>
          <cell r="Q20">
            <v>129864.04</v>
          </cell>
        </row>
        <row r="21">
          <cell r="A21" t="str">
            <v>26283</v>
          </cell>
          <cell r="B21" t="str">
            <v>FUNDACAO UNIVERSIDADE FED.DE MATO GROS.DO SUL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ORDINARIOS</v>
          </cell>
          <cell r="L21" t="str">
            <v>1</v>
          </cell>
          <cell r="M21">
            <v>2915984</v>
          </cell>
          <cell r="N21">
            <v>2915984</v>
          </cell>
          <cell r="O21">
            <v>2839142.68</v>
          </cell>
          <cell r="P21">
            <v>2839142.68</v>
          </cell>
          <cell r="Q21">
            <v>2839142.68</v>
          </cell>
        </row>
        <row r="22">
          <cell r="A22" t="str">
            <v>26352</v>
          </cell>
          <cell r="B22" t="str">
            <v>FUNDACAO UNIVERSIDADE FEDERAL DO ABC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ORDINARIOS</v>
          </cell>
          <cell r="L22" t="str">
            <v>1</v>
          </cell>
          <cell r="M22">
            <v>129698</v>
          </cell>
          <cell r="N22">
            <v>129698</v>
          </cell>
          <cell r="O22">
            <v>126280.91</v>
          </cell>
          <cell r="P22">
            <v>126280.91</v>
          </cell>
          <cell r="Q22">
            <v>126280.91</v>
          </cell>
        </row>
        <row r="23">
          <cell r="A23" t="str">
            <v>36211</v>
          </cell>
          <cell r="B23" t="str">
            <v>FUNDACAO NACIONAL DE SAUDE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6100</v>
          </cell>
          <cell r="K23" t="str">
            <v>RECURSOS ORDINARIOS</v>
          </cell>
          <cell r="L23" t="str">
            <v>3</v>
          </cell>
          <cell r="M23">
            <v>88755</v>
          </cell>
          <cell r="N23">
            <v>88755</v>
          </cell>
          <cell r="O23">
            <v>86416.74</v>
          </cell>
          <cell r="P23">
            <v>86416.74</v>
          </cell>
          <cell r="Q23">
            <v>86416.74</v>
          </cell>
        </row>
        <row r="24">
          <cell r="A24" t="str">
            <v>36211</v>
          </cell>
          <cell r="B24" t="str">
            <v>FUNDACAO NACIONAL DE SAUDE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6100</v>
          </cell>
          <cell r="K24" t="str">
            <v>RECURSOS ORDINARIOS</v>
          </cell>
          <cell r="L24" t="str">
            <v>1</v>
          </cell>
          <cell r="M24">
            <v>447392</v>
          </cell>
          <cell r="N24">
            <v>447392</v>
          </cell>
          <cell r="O24">
            <v>435602.72</v>
          </cell>
          <cell r="P24">
            <v>435602.72</v>
          </cell>
          <cell r="Q24">
            <v>435602.72</v>
          </cell>
        </row>
        <row r="25">
          <cell r="A25" t="str">
            <v>36212</v>
          </cell>
          <cell r="B25" t="str">
            <v>AGENCIA NACIONAL DE VIGILANCIA SANITARIA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6100</v>
          </cell>
          <cell r="K25" t="str">
            <v>RECURSOS ORDINARIOS</v>
          </cell>
          <cell r="L25" t="str">
            <v>1</v>
          </cell>
          <cell r="M25">
            <v>134216</v>
          </cell>
          <cell r="N25">
            <v>134216</v>
          </cell>
          <cell r="O25">
            <v>130679.82</v>
          </cell>
          <cell r="P25">
            <v>130679.82</v>
          </cell>
          <cell r="Q25">
            <v>130679.82</v>
          </cell>
        </row>
        <row r="26">
          <cell r="A26" t="str">
            <v>39252</v>
          </cell>
          <cell r="B26" t="str">
            <v>DEPTO.NAC.DE INFRA±ESTRUT.DE TRANSPORTES-DNIT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309765</v>
          </cell>
          <cell r="N26">
            <v>309765</v>
          </cell>
          <cell r="O26">
            <v>301904.53999999998</v>
          </cell>
          <cell r="P26">
            <v>301904.53999999998</v>
          </cell>
          <cell r="Q26">
            <v>301904.53999999998</v>
          </cell>
        </row>
        <row r="27">
          <cell r="A27" t="str">
            <v>40203</v>
          </cell>
          <cell r="B27" t="str">
            <v>FUNDACAO JORGE DUPRAT FIG.DE SEG.MED.TRABALHO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1</v>
          </cell>
          <cell r="M27">
            <v>508428</v>
          </cell>
          <cell r="N27">
            <v>508428</v>
          </cell>
          <cell r="O27">
            <v>495030.29</v>
          </cell>
          <cell r="P27">
            <v>495030.29</v>
          </cell>
          <cell r="Q27">
            <v>495030.29</v>
          </cell>
        </row>
        <row r="28">
          <cell r="A28" t="str">
            <v>55201</v>
          </cell>
          <cell r="B28" t="str">
            <v>INSTITUTO NACIONAL DO SEGURO SOCIAL - INSS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70283705</v>
          </cell>
          <cell r="N28">
            <v>70283705</v>
          </cell>
          <cell r="O28">
            <v>66442003.039999999</v>
          </cell>
          <cell r="P28">
            <v>66442003.039999999</v>
          </cell>
          <cell r="Q28">
            <v>66442003.039999999</v>
          </cell>
        </row>
        <row r="29">
          <cell r="A29" t="str">
            <v>55201</v>
          </cell>
          <cell r="B29" t="str">
            <v>INSTITUTO NACIONAL DO SEGURO SOCIAL - INSS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1</v>
          </cell>
          <cell r="M29">
            <v>55740299</v>
          </cell>
          <cell r="N29">
            <v>55740299</v>
          </cell>
          <cell r="O29">
            <v>54192647.240000002</v>
          </cell>
          <cell r="P29">
            <v>54192647.240000002</v>
          </cell>
          <cell r="Q29">
            <v>54192647.240000002</v>
          </cell>
        </row>
        <row r="30">
          <cell r="A30" t="str">
            <v>55901</v>
          </cell>
          <cell r="B30" t="str">
            <v>FUNDO NACIONAL DE ASSISTENCIA SOCIAL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2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43522926</v>
          </cell>
          <cell r="N30">
            <v>43522926</v>
          </cell>
          <cell r="O30">
            <v>41966136.799999997</v>
          </cell>
          <cell r="P30">
            <v>41966136.799999997</v>
          </cell>
          <cell r="Q30">
            <v>41966136.799999997</v>
          </cell>
        </row>
        <row r="31">
          <cell r="A31" t="str">
            <v>55901</v>
          </cell>
          <cell r="B31" t="str">
            <v>FUNDO NACIONAL DE ASSISTENCIA SOCIAL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0625</v>
          </cell>
          <cell r="H31" t="str">
            <v>SENTENCAS JUDICIAIS TRANSITADAS EM JULGADO DE PEQUENO VALOR</v>
          </cell>
          <cell r="I31" t="str">
            <v>2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67329576</v>
          </cell>
          <cell r="N31">
            <v>0</v>
          </cell>
          <cell r="O31">
            <v>67262249.969999999</v>
          </cell>
          <cell r="P31">
            <v>67262249.459999993</v>
          </cell>
          <cell r="Q31">
            <v>67262249.459999993</v>
          </cell>
        </row>
        <row r="32">
          <cell r="A32" t="str">
            <v>55902</v>
          </cell>
          <cell r="B32" t="str">
            <v>FUNDO DO REGIME GERAL DA PREVID.SOCIAL-FRGPS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2</v>
          </cell>
          <cell r="J32" t="str">
            <v>0151</v>
          </cell>
          <cell r="K32" t="str">
            <v>CONTR.SOCIAL S/O LUCRO DAS PESSOAS JURIDICAS</v>
          </cell>
          <cell r="L32" t="str">
            <v>3</v>
          </cell>
          <cell r="M32">
            <v>2040901596</v>
          </cell>
          <cell r="N32">
            <v>2040901596</v>
          </cell>
          <cell r="O32">
            <v>1979518343.26</v>
          </cell>
          <cell r="P32">
            <v>1979518343.26</v>
          </cell>
          <cell r="Q32">
            <v>1979518343.26</v>
          </cell>
        </row>
        <row r="33">
          <cell r="A33" t="str">
            <v>55902</v>
          </cell>
          <cell r="B33" t="str">
            <v>FUNDO DO REGIME GERAL DA PREVID.SOCIAL-FRGPS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0625</v>
          </cell>
          <cell r="H33" t="str">
            <v>SENTENCAS JUDICIAIS TRANSITADAS EM JULGADO DE PEQUENO VALOR</v>
          </cell>
          <cell r="I33" t="str">
            <v>2</v>
          </cell>
          <cell r="J33" t="str">
            <v>0151</v>
          </cell>
          <cell r="K33" t="str">
            <v>CONTR.SOCIAL S/O LUCRO DAS PESSOAS JURIDICAS</v>
          </cell>
          <cell r="L33" t="str">
            <v>3</v>
          </cell>
          <cell r="M33">
            <v>713151902</v>
          </cell>
          <cell r="N33">
            <v>0</v>
          </cell>
          <cell r="O33">
            <v>711931965.73000002</v>
          </cell>
          <cell r="P33">
            <v>711931964.11000001</v>
          </cell>
          <cell r="Q33">
            <v>711931964.11000001</v>
          </cell>
        </row>
        <row r="34">
          <cell r="A34" t="str">
            <v>71103</v>
          </cell>
          <cell r="B34" t="str">
            <v>ENCARGOS FINANC.DA UNIAO-SENTENCAS JUDICIAIS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5</v>
          </cell>
          <cell r="M34">
            <v>77348332</v>
          </cell>
          <cell r="N34">
            <v>77348332</v>
          </cell>
          <cell r="O34">
            <v>71906437.200000003</v>
          </cell>
          <cell r="P34">
            <v>71906437.200000003</v>
          </cell>
          <cell r="Q34">
            <v>71906437.200000003</v>
          </cell>
        </row>
        <row r="35">
          <cell r="A35" t="str">
            <v>71103</v>
          </cell>
          <cell r="B35" t="str">
            <v>ENCARGOS FINANC.DA UNIAO-SENTENCAS JUDICIAIS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3</v>
          </cell>
          <cell r="M35">
            <v>773188139</v>
          </cell>
          <cell r="N35">
            <v>773198350</v>
          </cell>
          <cell r="O35">
            <v>736441085.41999996</v>
          </cell>
          <cell r="P35">
            <v>736441085.41999996</v>
          </cell>
          <cell r="Q35">
            <v>736441085.41999996</v>
          </cell>
        </row>
        <row r="36">
          <cell r="A36" t="str">
            <v>71103</v>
          </cell>
          <cell r="B36" t="str">
            <v>ENCARGOS FINANC.DA UNIAO-SENTENCAS JUDICIAIS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85860033</v>
          </cell>
          <cell r="N36">
            <v>85860033</v>
          </cell>
          <cell r="O36">
            <v>83184276.109999999</v>
          </cell>
          <cell r="P36">
            <v>83184276.109999999</v>
          </cell>
          <cell r="Q36">
            <v>83184276.109999999</v>
          </cell>
        </row>
        <row r="37">
          <cell r="A37" t="str">
            <v>71103</v>
          </cell>
          <cell r="B37" t="str">
            <v>ENCARGOS FINANC.DA UNIAO-SENTENCAS JUDICIAIS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00G5</v>
          </cell>
          <cell r="H37" t="str">
            <v>CONTRIBUICAO DA UNIAO, DE SUAS AUTARQUIAS E FUNDACOES PARA O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1</v>
          </cell>
          <cell r="M37">
            <v>5234998</v>
          </cell>
          <cell r="N37">
            <v>0</v>
          </cell>
          <cell r="O37">
            <v>5234993.3600000003</v>
          </cell>
          <cell r="P37">
            <v>5234993.3600000003</v>
          </cell>
          <cell r="Q37">
            <v>5234993.3600000003</v>
          </cell>
        </row>
        <row r="38">
          <cell r="A38" t="str">
            <v>71103</v>
          </cell>
          <cell r="B38" t="str">
            <v>ENCARGOS FINANC.DA UNIAO-SENTENCAS JUDICIAIS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0625</v>
          </cell>
          <cell r="H38" t="str">
            <v>SENTENCAS JUDICIAIS TRANSITADAS EM JULGADO DE PEQUENO VALOR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5</v>
          </cell>
          <cell r="M38">
            <v>80563</v>
          </cell>
          <cell r="N38">
            <v>0</v>
          </cell>
          <cell r="O38">
            <v>80561.850000000006</v>
          </cell>
          <cell r="P38">
            <v>80561.850000000006</v>
          </cell>
          <cell r="Q38">
            <v>80561.850000000006</v>
          </cell>
        </row>
        <row r="39">
          <cell r="A39" t="str">
            <v>71103</v>
          </cell>
          <cell r="B39" t="str">
            <v>ENCARGOS FINANC.DA UNIAO-SENTENCAS JUDICIAIS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0625</v>
          </cell>
          <cell r="H39" t="str">
            <v>SENTENCAS JUDICIAIS TRANSITADAS EM JULGADO DE PEQUENO VALOR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3</v>
          </cell>
          <cell r="M39">
            <v>126563370</v>
          </cell>
          <cell r="N39">
            <v>0</v>
          </cell>
          <cell r="O39">
            <v>126482012.95</v>
          </cell>
          <cell r="P39">
            <v>126482011.79000001</v>
          </cell>
          <cell r="Q39">
            <v>126482011.79000001</v>
          </cell>
        </row>
        <row r="40">
          <cell r="A40" t="str">
            <v>71103</v>
          </cell>
          <cell r="B40" t="str">
            <v>ENCARGOS FINANC.DA UNIAO-SENTENCAS JUDICIAIS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0625</v>
          </cell>
          <cell r="H40" t="str">
            <v>SENTENCAS JUDICIAIS TRANSITADAS EM JULGADO DE PEQUENO VALOR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1</v>
          </cell>
          <cell r="M40">
            <v>17327028</v>
          </cell>
          <cell r="N40">
            <v>0</v>
          </cell>
          <cell r="O40">
            <v>17327024.010000002</v>
          </cell>
          <cell r="P40">
            <v>17327024.010000002</v>
          </cell>
          <cell r="Q40">
            <v>17327024.010000002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tabSelected="1" view="pageBreakPreview" zoomScale="71" zoomScaleNormal="100" zoomScaleSheetLayoutView="71" workbookViewId="0"/>
  </sheetViews>
  <sheetFormatPr defaultRowHeight="25.5" customHeight="1"/>
  <cols>
    <col min="1" max="1" width="16.140625" customWidth="1"/>
    <col min="2" max="2" width="48" customWidth="1"/>
    <col min="3" max="3" width="13.2851562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7" customWidth="1"/>
    <col min="11" max="11" width="11" customWidth="1"/>
    <col min="12" max="12" width="14" customWidth="1"/>
    <col min="13" max="13" width="16.140625" customWidth="1"/>
    <col min="14" max="14" width="14.140625" customWidth="1"/>
    <col min="15" max="15" width="18.5703125" customWidth="1"/>
    <col min="16" max="17" width="18" customWidth="1"/>
    <col min="18" max="18" width="23.140625" customWidth="1"/>
    <col min="19" max="19" width="19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43252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9" t="s">
        <v>19</v>
      </c>
      <c r="H8" s="20" t="s">
        <v>20</v>
      </c>
      <c r="I8" s="21"/>
      <c r="J8" s="19" t="s">
        <v>21</v>
      </c>
      <c r="K8" s="22"/>
      <c r="L8" s="23" t="s">
        <v>22</v>
      </c>
      <c r="M8" s="23" t="s">
        <v>23</v>
      </c>
      <c r="N8" s="22"/>
      <c r="O8" s="22"/>
      <c r="P8" s="24" t="s">
        <v>24</v>
      </c>
      <c r="Q8" s="24" t="s">
        <v>25</v>
      </c>
      <c r="R8" s="22"/>
      <c r="S8" s="25" t="s">
        <v>26</v>
      </c>
      <c r="T8" s="26" t="s">
        <v>27</v>
      </c>
      <c r="U8" s="25" t="s">
        <v>28</v>
      </c>
      <c r="V8" s="27" t="s">
        <v>27</v>
      </c>
      <c r="W8" s="28" t="s">
        <v>29</v>
      </c>
      <c r="X8" s="27" t="s">
        <v>27</v>
      </c>
    </row>
    <row r="9" spans="1:24" ht="28.5" customHeight="1" thickBot="1">
      <c r="A9" s="29" t="s">
        <v>30</v>
      </c>
      <c r="B9" s="29" t="s">
        <v>31</v>
      </c>
      <c r="C9" s="30"/>
      <c r="D9" s="30"/>
      <c r="E9" s="31" t="s">
        <v>32</v>
      </c>
      <c r="F9" s="31" t="s">
        <v>33</v>
      </c>
      <c r="G9" s="30"/>
      <c r="H9" s="31" t="s">
        <v>30</v>
      </c>
      <c r="I9" s="31" t="s">
        <v>31</v>
      </c>
      <c r="J9" s="30"/>
      <c r="K9" s="29" t="s">
        <v>34</v>
      </c>
      <c r="L9" s="31" t="s">
        <v>35</v>
      </c>
      <c r="M9" s="31" t="s">
        <v>36</v>
      </c>
      <c r="N9" s="31" t="s">
        <v>37</v>
      </c>
      <c r="O9" s="31" t="s">
        <v>38</v>
      </c>
      <c r="P9" s="31" t="s">
        <v>39</v>
      </c>
      <c r="Q9" s="31" t="s">
        <v>40</v>
      </c>
      <c r="R9" s="29" t="s">
        <v>41</v>
      </c>
      <c r="S9" s="32" t="s">
        <v>42</v>
      </c>
      <c r="T9" s="33" t="s">
        <v>43</v>
      </c>
      <c r="U9" s="32" t="s">
        <v>44</v>
      </c>
      <c r="V9" s="33" t="s">
        <v>45</v>
      </c>
      <c r="W9" s="34" t="s">
        <v>46</v>
      </c>
      <c r="X9" s="33" t="s">
        <v>47</v>
      </c>
    </row>
    <row r="10" spans="1:24" ht="28.5" customHeight="1">
      <c r="A10" s="35" t="str">
        <f>'[1]Access-Jun'!A10</f>
        <v>20201</v>
      </c>
      <c r="B10" s="36" t="str">
        <f>'[1]Access-Jun'!B10</f>
        <v>INSTIT.NAC.DE COLONIZ.E REF.AGRARIA - INCRA</v>
      </c>
      <c r="C10" s="37" t="str">
        <f>CONCATENATE('[1]Access-Jun'!C10,".",'[1]Access-Jun'!D10)</f>
        <v>28.846</v>
      </c>
      <c r="D10" s="37" t="str">
        <f>CONCATENATE('[1]Access-Jun'!E10,".",'[1]Access-Jun'!G10)</f>
        <v>0901.0005</v>
      </c>
      <c r="E10" s="38" t="str">
        <f>'[1]Access-Jun'!F10</f>
        <v>OPERACOES ESPECIAIS: CUMPRIMENTO DE SENTENCAS JUDICIAIS</v>
      </c>
      <c r="F10" s="39" t="str">
        <f>'[1]Access-Jun'!H10</f>
        <v>SENTENCAS JUDICIAIS TRANSITADAS EM JULGADO (PRECATORIOS)</v>
      </c>
      <c r="G10" s="40" t="str">
        <f>'[1]Access-Jun'!I10</f>
        <v>1</v>
      </c>
      <c r="H10" s="40" t="str">
        <f>'[1]Access-Jun'!J10</f>
        <v>0100</v>
      </c>
      <c r="I10" s="38" t="str">
        <f>'[1]Access-Jun'!K10</f>
        <v>RECURSOS ORDINARIOS</v>
      </c>
      <c r="J10" s="40" t="str">
        <f>'[1]Access-Jun'!L10</f>
        <v>5</v>
      </c>
      <c r="K10" s="41"/>
      <c r="L10" s="41"/>
      <c r="M10" s="41"/>
      <c r="N10" s="42">
        <f t="shared" ref="N10:N40" si="0">K10+L10-M10</f>
        <v>0</v>
      </c>
      <c r="O10" s="41"/>
      <c r="P10" s="43">
        <f>IF('[1]Access-Jun'!N10=0,'[1]Access-Jun'!M10,0)</f>
        <v>0</v>
      </c>
      <c r="Q10" s="43">
        <f>IF('[1]Access-Jun'!N10&gt;0,'[1]Access-Jun'!N10,0)</f>
        <v>17408613</v>
      </c>
      <c r="R10" s="43">
        <f t="shared" ref="R10:R40" si="1">N10-O10+P10+Q10</f>
        <v>17408613</v>
      </c>
      <c r="S10" s="43">
        <f>'[1]Access-Jun'!O10</f>
        <v>16016095.02</v>
      </c>
      <c r="T10" s="44">
        <f t="shared" ref="T10:T41" si="2">IF(R10&gt;0,S10/R10,0)</f>
        <v>0.92000982617052829</v>
      </c>
      <c r="U10" s="43">
        <f>'[1]Access-Jun'!P10</f>
        <v>16016095.02</v>
      </c>
      <c r="V10" s="44">
        <f t="shared" ref="V10:V41" si="3">IF(R10&gt;0,U10/R10,0)</f>
        <v>0.92000982617052829</v>
      </c>
      <c r="W10" s="43">
        <f>'[1]Access-Jun'!Q10</f>
        <v>16016095.02</v>
      </c>
      <c r="X10" s="44">
        <f t="shared" ref="X10:X41" si="4">IF(R10&gt;0,W10/R10,0)</f>
        <v>0.92000982617052829</v>
      </c>
    </row>
    <row r="11" spans="1:24" ht="28.5" customHeight="1">
      <c r="A11" s="35" t="str">
        <f>'[1]Access-Jun'!A11</f>
        <v>20201</v>
      </c>
      <c r="B11" s="36" t="str">
        <f>'[1]Access-Jun'!B11</f>
        <v>INSTIT.NAC.DE COLONIZ.E REF.AGRARIA - INCRA</v>
      </c>
      <c r="C11" s="37" t="str">
        <f>CONCATENATE('[1]Access-Jun'!C11,".",'[1]Access-Jun'!D11)</f>
        <v>28.846</v>
      </c>
      <c r="D11" s="37" t="str">
        <f>CONCATENATE('[1]Access-Jun'!E11,".",'[1]Access-Jun'!G11)</f>
        <v>0901.0005</v>
      </c>
      <c r="E11" s="36" t="str">
        <f>'[1]Access-Jun'!F11</f>
        <v>OPERACOES ESPECIAIS: CUMPRIMENTO DE SENTENCAS JUDICIAIS</v>
      </c>
      <c r="F11" s="36" t="str">
        <f>'[1]Access-Jun'!H11</f>
        <v>SENTENCAS JUDICIAIS TRANSITADAS EM JULGADO (PRECATORIOS)</v>
      </c>
      <c r="G11" s="37" t="str">
        <f>'[1]Access-Jun'!I11</f>
        <v>1</v>
      </c>
      <c r="H11" s="37" t="str">
        <f>'[1]Access-Jun'!J11</f>
        <v>0100</v>
      </c>
      <c r="I11" s="36" t="str">
        <f>'[1]Access-Jun'!K11</f>
        <v>RECURSOS ORDINARIOS</v>
      </c>
      <c r="J11" s="37" t="str">
        <f>'[1]Access-Jun'!L11</f>
        <v>3</v>
      </c>
      <c r="K11" s="43"/>
      <c r="L11" s="43"/>
      <c r="M11" s="43"/>
      <c r="N11" s="41">
        <f t="shared" si="0"/>
        <v>0</v>
      </c>
      <c r="O11" s="43"/>
      <c r="P11" s="43">
        <f>IF('[1]Access-Jun'!N11=0,'[1]Access-Jun'!M11,0)</f>
        <v>0</v>
      </c>
      <c r="Q11" s="43">
        <f>IF('[1]Access-Jun'!N11&gt;0,'[1]Access-Jun'!N11,0)</f>
        <v>649188</v>
      </c>
      <c r="R11" s="43">
        <f t="shared" si="1"/>
        <v>649188</v>
      </c>
      <c r="S11" s="43">
        <f>'[1]Access-Jun'!O11</f>
        <v>513219.41</v>
      </c>
      <c r="T11" s="44">
        <f t="shared" si="2"/>
        <v>0.7905559098442978</v>
      </c>
      <c r="U11" s="43">
        <f>'[1]Access-Jun'!P11</f>
        <v>513219.41</v>
      </c>
      <c r="V11" s="44">
        <f t="shared" si="3"/>
        <v>0.7905559098442978</v>
      </c>
      <c r="W11" s="43">
        <f>'[1]Access-Jun'!Q11</f>
        <v>513219.41</v>
      </c>
      <c r="X11" s="44">
        <f t="shared" si="4"/>
        <v>0.7905559098442978</v>
      </c>
    </row>
    <row r="12" spans="1:24" ht="28.5" customHeight="1">
      <c r="A12" s="35" t="str">
        <f>'[1]Access-Jun'!A12</f>
        <v>20201</v>
      </c>
      <c r="B12" s="36" t="str">
        <f>'[1]Access-Jun'!B12</f>
        <v>INSTIT.NAC.DE COLONIZ.E REF.AGRARIA - INCRA</v>
      </c>
      <c r="C12" s="37" t="str">
        <f>CONCATENATE('[1]Access-Jun'!C12,".",'[1]Access-Jun'!D12)</f>
        <v>28.846</v>
      </c>
      <c r="D12" s="37" t="str">
        <f>CONCATENATE('[1]Access-Jun'!E12,".",'[1]Access-Jun'!G12)</f>
        <v>0901.0005</v>
      </c>
      <c r="E12" s="36" t="str">
        <f>'[1]Access-Jun'!F12</f>
        <v>OPERACOES ESPECIAIS: CUMPRIMENTO DE SENTENCAS JUDICIAIS</v>
      </c>
      <c r="F12" s="36" t="str">
        <f>'[1]Access-Jun'!H12</f>
        <v>SENTENCAS JUDICIAIS TRANSITADAS EM JULGADO (PRECATORIOS)</v>
      </c>
      <c r="G12" s="37" t="str">
        <f>'[1]Access-Jun'!I12</f>
        <v>1</v>
      </c>
      <c r="H12" s="37" t="str">
        <f>'[1]Access-Jun'!J12</f>
        <v>0100</v>
      </c>
      <c r="I12" s="36" t="str">
        <f>'[1]Access-Jun'!K12</f>
        <v>RECURSOS ORDINARIOS</v>
      </c>
      <c r="J12" s="37" t="str">
        <f>'[1]Access-Jun'!L12</f>
        <v>1</v>
      </c>
      <c r="K12" s="43"/>
      <c r="L12" s="43"/>
      <c r="M12" s="43"/>
      <c r="N12" s="41">
        <f t="shared" si="0"/>
        <v>0</v>
      </c>
      <c r="O12" s="43"/>
      <c r="P12" s="43">
        <f>IF('[1]Access-Jun'!N12=0,'[1]Access-Jun'!M12,0)</f>
        <v>0</v>
      </c>
      <c r="Q12" s="43">
        <f>IF('[1]Access-Jun'!N12&gt;0,'[1]Access-Jun'!N12,0)</f>
        <v>1384084</v>
      </c>
      <c r="R12" s="43">
        <f t="shared" si="1"/>
        <v>1384084</v>
      </c>
      <c r="S12" s="43">
        <f>'[1]Access-Jun'!O12</f>
        <v>1347610.88</v>
      </c>
      <c r="T12" s="44">
        <f t="shared" si="2"/>
        <v>0.97364818898274952</v>
      </c>
      <c r="U12" s="43">
        <f>'[1]Access-Jun'!P12</f>
        <v>1347610.88</v>
      </c>
      <c r="V12" s="44">
        <f t="shared" si="3"/>
        <v>0.97364818898274952</v>
      </c>
      <c r="W12" s="43">
        <f>'[1]Access-Jun'!Q12</f>
        <v>1347610.88</v>
      </c>
      <c r="X12" s="44">
        <f t="shared" si="4"/>
        <v>0.97364818898274952</v>
      </c>
    </row>
    <row r="13" spans="1:24" ht="28.5" customHeight="1">
      <c r="A13" s="35" t="str">
        <f>'[1]Access-Jun'!A13</f>
        <v>24204</v>
      </c>
      <c r="B13" s="36" t="str">
        <f>'[1]Access-Jun'!B13</f>
        <v>COMISSAO NACIONAL DE ENERGIA NUCLEAR - CNEN</v>
      </c>
      <c r="C13" s="37" t="str">
        <f>CONCATENATE('[1]Access-Jun'!C13,".",'[1]Access-Jun'!D13)</f>
        <v>28.846</v>
      </c>
      <c r="D13" s="37" t="str">
        <f>CONCATENATE('[1]Access-Jun'!E13,".",'[1]Access-Jun'!G13)</f>
        <v>0901.0005</v>
      </c>
      <c r="E13" s="36" t="str">
        <f>'[1]Access-Jun'!F13</f>
        <v>OPERACOES ESPECIAIS: CUMPRIMENTO DE SENTENCAS JUDICIAIS</v>
      </c>
      <c r="F13" s="36" t="str">
        <f>'[1]Access-Jun'!H13</f>
        <v>SENTENCAS JUDICIAIS TRANSITADAS EM JULGADO (PRECATORIOS)</v>
      </c>
      <c r="G13" s="37" t="str">
        <f>'[1]Access-Jun'!I13</f>
        <v>1</v>
      </c>
      <c r="H13" s="37" t="str">
        <f>'[1]Access-Jun'!J13</f>
        <v>0100</v>
      </c>
      <c r="I13" s="36" t="str">
        <f>'[1]Access-Jun'!K13</f>
        <v>RECURSOS ORDINARIOS</v>
      </c>
      <c r="J13" s="37" t="str">
        <f>'[1]Access-Jun'!L13</f>
        <v>3</v>
      </c>
      <c r="K13" s="43"/>
      <c r="L13" s="43"/>
      <c r="M13" s="43"/>
      <c r="N13" s="41">
        <f t="shared" si="0"/>
        <v>0</v>
      </c>
      <c r="O13" s="43"/>
      <c r="P13" s="43">
        <f>IF('[1]Access-Jun'!N13=0,'[1]Access-Jun'!M13,0)</f>
        <v>0</v>
      </c>
      <c r="Q13" s="43">
        <f>IF('[1]Access-Jun'!N13&gt;0,'[1]Access-Jun'!N13,0)</f>
        <v>81026</v>
      </c>
      <c r="R13" s="43">
        <f t="shared" si="1"/>
        <v>81026</v>
      </c>
      <c r="S13" s="43">
        <f>'[1]Access-Jun'!O13</f>
        <v>78970.070000000007</v>
      </c>
      <c r="T13" s="44">
        <f t="shared" si="2"/>
        <v>0.97462629279490542</v>
      </c>
      <c r="U13" s="43">
        <f>'[1]Access-Jun'!P13</f>
        <v>78970.070000000007</v>
      </c>
      <c r="V13" s="44">
        <f t="shared" si="3"/>
        <v>0.97462629279490542</v>
      </c>
      <c r="W13" s="43">
        <f>'[1]Access-Jun'!Q13</f>
        <v>78970.070000000007</v>
      </c>
      <c r="X13" s="44">
        <f t="shared" si="4"/>
        <v>0.97462629279490542</v>
      </c>
    </row>
    <row r="14" spans="1:24" ht="28.5" customHeight="1">
      <c r="A14" s="35" t="str">
        <f>'[1]Access-Jun'!A14</f>
        <v>24204</v>
      </c>
      <c r="B14" s="36" t="str">
        <f>'[1]Access-Jun'!B14</f>
        <v>COMISSAO NACIONAL DE ENERGIA NUCLEAR - CNEN</v>
      </c>
      <c r="C14" s="37" t="str">
        <f>CONCATENATE('[1]Access-Jun'!C14,".",'[1]Access-Jun'!D14)</f>
        <v>28.846</v>
      </c>
      <c r="D14" s="37" t="str">
        <f>CONCATENATE('[1]Access-Jun'!E14,".",'[1]Access-Jun'!G14)</f>
        <v>0901.0005</v>
      </c>
      <c r="E14" s="36" t="str">
        <f>'[1]Access-Jun'!F14</f>
        <v>OPERACOES ESPECIAIS: CUMPRIMENTO DE SENTENCAS JUDICIAIS</v>
      </c>
      <c r="F14" s="36" t="str">
        <f>'[1]Access-Jun'!H14</f>
        <v>SENTENCAS JUDICIAIS TRANSITADAS EM JULGADO (PRECATORIOS)</v>
      </c>
      <c r="G14" s="37" t="str">
        <f>'[1]Access-Jun'!I14</f>
        <v>1</v>
      </c>
      <c r="H14" s="37" t="str">
        <f>'[1]Access-Jun'!J14</f>
        <v>0100</v>
      </c>
      <c r="I14" s="36" t="str">
        <f>'[1]Access-Jun'!K14</f>
        <v>RECURSOS ORDINARIOS</v>
      </c>
      <c r="J14" s="37" t="str">
        <f>'[1]Access-Jun'!L14</f>
        <v>1</v>
      </c>
      <c r="K14" s="41"/>
      <c r="L14" s="41"/>
      <c r="M14" s="41"/>
      <c r="N14" s="41">
        <f t="shared" si="0"/>
        <v>0</v>
      </c>
      <c r="O14" s="41"/>
      <c r="P14" s="43">
        <f>IF('[1]Access-Jun'!N14=0,'[1]Access-Jun'!M14,0)</f>
        <v>0</v>
      </c>
      <c r="Q14" s="43">
        <f>IF('[1]Access-Jun'!N14&gt;0,'[1]Access-Jun'!N14,0)</f>
        <v>473297</v>
      </c>
      <c r="R14" s="43">
        <f t="shared" si="1"/>
        <v>473297</v>
      </c>
      <c r="S14" s="43">
        <f>'[1]Access-Jun'!O14</f>
        <v>460825.31</v>
      </c>
      <c r="T14" s="44">
        <f t="shared" si="2"/>
        <v>0.97364933646315099</v>
      </c>
      <c r="U14" s="43">
        <f>'[1]Access-Jun'!P14</f>
        <v>460825.31</v>
      </c>
      <c r="V14" s="44">
        <f t="shared" si="3"/>
        <v>0.97364933646315099</v>
      </c>
      <c r="W14" s="43">
        <f>'[1]Access-Jun'!Q14</f>
        <v>460825.31</v>
      </c>
      <c r="X14" s="44">
        <f t="shared" si="4"/>
        <v>0.97364933646315099</v>
      </c>
    </row>
    <row r="15" spans="1:24" ht="28.5" customHeight="1">
      <c r="A15" s="35" t="str">
        <f>'[1]Access-Jun'!A15</f>
        <v>25201</v>
      </c>
      <c r="B15" s="36" t="str">
        <f>'[1]Access-Jun'!B15</f>
        <v>BANCO CENTRAL DO BRASIL</v>
      </c>
      <c r="C15" s="37" t="str">
        <f>CONCATENATE('[1]Access-Jun'!C15,".",'[1]Access-Jun'!D15)</f>
        <v>28.846</v>
      </c>
      <c r="D15" s="37" t="str">
        <f>CONCATENATE('[1]Access-Jun'!E15,".",'[1]Access-Jun'!G15)</f>
        <v>0901.0005</v>
      </c>
      <c r="E15" s="36" t="str">
        <f>'[1]Access-Jun'!F15</f>
        <v>OPERACOES ESPECIAIS: CUMPRIMENTO DE SENTENCAS JUDICIAIS</v>
      </c>
      <c r="F15" s="36" t="str">
        <f>'[1]Access-Jun'!H15</f>
        <v>SENTENCAS JUDICIAIS TRANSITADAS EM JULGADO (PRECATORIOS)</v>
      </c>
      <c r="G15" s="37" t="str">
        <f>'[1]Access-Jun'!I15</f>
        <v>1</v>
      </c>
      <c r="H15" s="37" t="str">
        <f>'[1]Access-Jun'!J15</f>
        <v>0100</v>
      </c>
      <c r="I15" s="36" t="str">
        <f>'[1]Access-Jun'!K15</f>
        <v>RECURSOS ORDINARIOS</v>
      </c>
      <c r="J15" s="37" t="str">
        <f>'[1]Access-Jun'!L15</f>
        <v>3</v>
      </c>
      <c r="K15" s="43"/>
      <c r="L15" s="43"/>
      <c r="M15" s="43"/>
      <c r="N15" s="41">
        <f t="shared" si="0"/>
        <v>0</v>
      </c>
      <c r="O15" s="43"/>
      <c r="P15" s="43">
        <f>IF('[1]Access-Jun'!N15=0,'[1]Access-Jun'!M15,0)</f>
        <v>0</v>
      </c>
      <c r="Q15" s="43">
        <f>IF('[1]Access-Jun'!N15&gt;0,'[1]Access-Jun'!N15,0)</f>
        <v>2005124</v>
      </c>
      <c r="R15" s="43">
        <f t="shared" si="1"/>
        <v>2005124</v>
      </c>
      <c r="S15" s="43">
        <f>'[1]Access-Jun'!O15</f>
        <v>1618704.28</v>
      </c>
      <c r="T15" s="44">
        <f t="shared" si="2"/>
        <v>0.80728387870276352</v>
      </c>
      <c r="U15" s="43">
        <f>'[1]Access-Jun'!P15</f>
        <v>1618704.28</v>
      </c>
      <c r="V15" s="44">
        <f t="shared" si="3"/>
        <v>0.80728387870276352</v>
      </c>
      <c r="W15" s="43">
        <f>'[1]Access-Jun'!Q15</f>
        <v>1618704.28</v>
      </c>
      <c r="X15" s="44">
        <f t="shared" si="4"/>
        <v>0.80728387870276352</v>
      </c>
    </row>
    <row r="16" spans="1:24" ht="28.5" customHeight="1">
      <c r="A16" s="35" t="str">
        <f>'[1]Access-Jun'!A16</f>
        <v>25208</v>
      </c>
      <c r="B16" s="36" t="str">
        <f>'[1]Access-Jun'!B16</f>
        <v>SUPERINTENDENCIA DE SEGUROS PRIVADOS</v>
      </c>
      <c r="C16" s="37" t="str">
        <f>CONCATENATE('[1]Access-Jun'!C16,".",'[1]Access-Jun'!D16)</f>
        <v>28.846</v>
      </c>
      <c r="D16" s="37" t="str">
        <f>CONCATENATE('[1]Access-Jun'!E16,".",'[1]Access-Jun'!G16)</f>
        <v>0901.0005</v>
      </c>
      <c r="E16" s="36" t="str">
        <f>'[1]Access-Jun'!F16</f>
        <v>OPERACOES ESPECIAIS: CUMPRIMENTO DE SENTENCAS JUDICIAIS</v>
      </c>
      <c r="F16" s="36" t="str">
        <f>'[1]Access-Jun'!H16</f>
        <v>SENTENCAS JUDICIAIS TRANSITADAS EM JULGADO (PRECATORIOS)</v>
      </c>
      <c r="G16" s="37" t="str">
        <f>'[1]Access-Jun'!I16</f>
        <v>1</v>
      </c>
      <c r="H16" s="37" t="str">
        <f>'[1]Access-Jun'!J16</f>
        <v>0100</v>
      </c>
      <c r="I16" s="36" t="str">
        <f>'[1]Access-Jun'!K16</f>
        <v>RECURSOS ORDINARIOS</v>
      </c>
      <c r="J16" s="37" t="str">
        <f>'[1]Access-Jun'!L16</f>
        <v>1</v>
      </c>
      <c r="K16" s="43"/>
      <c r="L16" s="43"/>
      <c r="M16" s="43"/>
      <c r="N16" s="41">
        <f t="shared" si="0"/>
        <v>0</v>
      </c>
      <c r="O16" s="43"/>
      <c r="P16" s="43">
        <f>IF('[1]Access-Jun'!N16=0,'[1]Access-Jun'!M16,0)</f>
        <v>0</v>
      </c>
      <c r="Q16" s="43">
        <f>IF('[1]Access-Jun'!N16&gt;0,'[1]Access-Jun'!N16,0)</f>
        <v>107961</v>
      </c>
      <c r="R16" s="43">
        <f t="shared" si="1"/>
        <v>107961</v>
      </c>
      <c r="S16" s="43">
        <f>'[1]Access-Jun'!O16</f>
        <v>105116.76</v>
      </c>
      <c r="T16" s="44">
        <f t="shared" si="2"/>
        <v>0.9736549309472865</v>
      </c>
      <c r="U16" s="43">
        <f>'[1]Access-Jun'!P16</f>
        <v>105116.76</v>
      </c>
      <c r="V16" s="44">
        <f t="shared" si="3"/>
        <v>0.9736549309472865</v>
      </c>
      <c r="W16" s="43">
        <f>'[1]Access-Jun'!Q16</f>
        <v>105116.76</v>
      </c>
      <c r="X16" s="44">
        <f t="shared" si="4"/>
        <v>0.9736549309472865</v>
      </c>
    </row>
    <row r="17" spans="1:24" ht="28.5" customHeight="1">
      <c r="A17" s="35" t="str">
        <f>'[1]Access-Jun'!A17</f>
        <v>26262</v>
      </c>
      <c r="B17" s="36" t="str">
        <f>'[1]Access-Jun'!B17</f>
        <v>UNIVERSIDADE FEDERAL DE SAO PAULO</v>
      </c>
      <c r="C17" s="37" t="str">
        <f>CONCATENATE('[1]Access-Jun'!C17,".",'[1]Access-Jun'!D17)</f>
        <v>28.846</v>
      </c>
      <c r="D17" s="37" t="str">
        <f>CONCATENATE('[1]Access-Jun'!E17,".",'[1]Access-Jun'!G17)</f>
        <v>0901.0005</v>
      </c>
      <c r="E17" s="36" t="str">
        <f>'[1]Access-Jun'!F17</f>
        <v>OPERACOES ESPECIAIS: CUMPRIMENTO DE SENTENCAS JUDICIAIS</v>
      </c>
      <c r="F17" s="36" t="str">
        <f>'[1]Access-Jun'!H17</f>
        <v>SENTENCAS JUDICIAIS TRANSITADAS EM JULGADO (PRECATORIOS)</v>
      </c>
      <c r="G17" s="37" t="str">
        <f>'[1]Access-Jun'!I17</f>
        <v>1</v>
      </c>
      <c r="H17" s="37" t="str">
        <f>'[1]Access-Jun'!J17</f>
        <v>8100</v>
      </c>
      <c r="I17" s="36" t="str">
        <f>'[1]Access-Jun'!K17</f>
        <v>RECURSOS ORDINARIOS</v>
      </c>
      <c r="J17" s="37" t="str">
        <f>'[1]Access-Jun'!L17</f>
        <v>3</v>
      </c>
      <c r="K17" s="41"/>
      <c r="L17" s="41"/>
      <c r="M17" s="41"/>
      <c r="N17" s="41">
        <f t="shared" si="0"/>
        <v>0</v>
      </c>
      <c r="O17" s="41"/>
      <c r="P17" s="43">
        <f>IF('[1]Access-Jun'!N17=0,'[1]Access-Jun'!M17,0)</f>
        <v>0</v>
      </c>
      <c r="Q17" s="43">
        <f>IF('[1]Access-Jun'!N17&gt;0,'[1]Access-Jun'!N17,0)</f>
        <v>238991</v>
      </c>
      <c r="R17" s="43">
        <f t="shared" si="1"/>
        <v>238991</v>
      </c>
      <c r="S17" s="43">
        <f>'[1]Access-Jun'!O17</f>
        <v>232865.55</v>
      </c>
      <c r="T17" s="44">
        <f t="shared" si="2"/>
        <v>0.97436953692816874</v>
      </c>
      <c r="U17" s="43">
        <f>'[1]Access-Jun'!P17</f>
        <v>232865.55</v>
      </c>
      <c r="V17" s="44">
        <f t="shared" si="3"/>
        <v>0.97436953692816874</v>
      </c>
      <c r="W17" s="43">
        <f>'[1]Access-Jun'!Q17</f>
        <v>232865.55</v>
      </c>
      <c r="X17" s="44">
        <f t="shared" si="4"/>
        <v>0.97436953692816874</v>
      </c>
    </row>
    <row r="18" spans="1:24" ht="28.5" customHeight="1">
      <c r="A18" s="35" t="str">
        <f>'[1]Access-Jun'!A18</f>
        <v>26262</v>
      </c>
      <c r="B18" s="36" t="str">
        <f>'[1]Access-Jun'!B18</f>
        <v>UNIVERSIDADE FEDERAL DE SAO PAULO</v>
      </c>
      <c r="C18" s="37" t="str">
        <f>CONCATENATE('[1]Access-Jun'!C18,".",'[1]Access-Jun'!D18)</f>
        <v>28.846</v>
      </c>
      <c r="D18" s="37" t="str">
        <f>CONCATENATE('[1]Access-Jun'!E18,".",'[1]Access-Jun'!G18)</f>
        <v>0901.0005</v>
      </c>
      <c r="E18" s="36" t="str">
        <f>'[1]Access-Jun'!F18</f>
        <v>OPERACOES ESPECIAIS: CUMPRIMENTO DE SENTENCAS JUDICIAIS</v>
      </c>
      <c r="F18" s="36" t="str">
        <f>'[1]Access-Jun'!H18</f>
        <v>SENTENCAS JUDICIAIS TRANSITADAS EM JULGADO (PRECATORIOS)</v>
      </c>
      <c r="G18" s="37" t="str">
        <f>'[1]Access-Jun'!I18</f>
        <v>1</v>
      </c>
      <c r="H18" s="37" t="str">
        <f>'[1]Access-Jun'!J18</f>
        <v>8100</v>
      </c>
      <c r="I18" s="36" t="str">
        <f>'[1]Access-Jun'!K18</f>
        <v>RECURSOS ORDINARIOS</v>
      </c>
      <c r="J18" s="37" t="str">
        <f>'[1]Access-Jun'!L18</f>
        <v>1</v>
      </c>
      <c r="K18" s="41"/>
      <c r="L18" s="41"/>
      <c r="M18" s="41"/>
      <c r="N18" s="41">
        <f t="shared" si="0"/>
        <v>0</v>
      </c>
      <c r="O18" s="41"/>
      <c r="P18" s="43">
        <f>IF('[1]Access-Jun'!N18=0,'[1]Access-Jun'!M18,0)</f>
        <v>0</v>
      </c>
      <c r="Q18" s="43">
        <f>IF('[1]Access-Jun'!N18&gt;0,'[1]Access-Jun'!N18,0)</f>
        <v>2916635</v>
      </c>
      <c r="R18" s="43">
        <f t="shared" si="1"/>
        <v>2916635</v>
      </c>
      <c r="S18" s="43">
        <f>'[1]Access-Jun'!O18</f>
        <v>2839776.85</v>
      </c>
      <c r="T18" s="44">
        <f t="shared" si="2"/>
        <v>0.97364834818206603</v>
      </c>
      <c r="U18" s="43">
        <f>'[1]Access-Jun'!P18</f>
        <v>2839776.85</v>
      </c>
      <c r="V18" s="44">
        <f t="shared" si="3"/>
        <v>0.97364834818206603</v>
      </c>
      <c r="W18" s="43">
        <f>'[1]Access-Jun'!Q18</f>
        <v>2839776.85</v>
      </c>
      <c r="X18" s="44">
        <f t="shared" si="4"/>
        <v>0.97364834818206603</v>
      </c>
    </row>
    <row r="19" spans="1:24" ht="28.5" customHeight="1">
      <c r="A19" s="35" t="str">
        <f>'[1]Access-Jun'!A19</f>
        <v>26280</v>
      </c>
      <c r="B19" s="36" t="str">
        <f>'[1]Access-Jun'!B19</f>
        <v>FUNDACAO UNIVERSIDADE FEDERAL DE SAO CARLOS</v>
      </c>
      <c r="C19" s="37" t="str">
        <f>CONCATENATE('[1]Access-Jun'!C19,".",'[1]Access-Jun'!D19)</f>
        <v>28.846</v>
      </c>
      <c r="D19" s="37" t="str">
        <f>CONCATENATE('[1]Access-Jun'!E19,".",'[1]Access-Jun'!G19)</f>
        <v>0901.0005</v>
      </c>
      <c r="E19" s="36" t="str">
        <f>'[1]Access-Jun'!F19</f>
        <v>OPERACOES ESPECIAIS: CUMPRIMENTO DE SENTENCAS JUDICIAIS</v>
      </c>
      <c r="F19" s="36" t="str">
        <f>'[1]Access-Jun'!H19</f>
        <v>SENTENCAS JUDICIAIS TRANSITADAS EM JULGADO (PRECATORIOS)</v>
      </c>
      <c r="G19" s="37" t="str">
        <f>'[1]Access-Jun'!I19</f>
        <v>1</v>
      </c>
      <c r="H19" s="37" t="str">
        <f>'[1]Access-Jun'!J19</f>
        <v>8100</v>
      </c>
      <c r="I19" s="36" t="str">
        <f>'[1]Access-Jun'!K19</f>
        <v>RECURSOS ORDINARIOS</v>
      </c>
      <c r="J19" s="37" t="str">
        <f>'[1]Access-Jun'!L19</f>
        <v>1</v>
      </c>
      <c r="K19" s="41"/>
      <c r="L19" s="41"/>
      <c r="M19" s="41"/>
      <c r="N19" s="41">
        <f t="shared" si="0"/>
        <v>0</v>
      </c>
      <c r="O19" s="41"/>
      <c r="P19" s="43">
        <f>IF('[1]Access-Jun'!N19=0,'[1]Access-Jun'!M19,0)</f>
        <v>0</v>
      </c>
      <c r="Q19" s="43">
        <f>IF('[1]Access-Jun'!N19&gt;0,'[1]Access-Jun'!N19,0)</f>
        <v>5897298</v>
      </c>
      <c r="R19" s="43">
        <f t="shared" si="1"/>
        <v>5897298</v>
      </c>
      <c r="S19" s="43">
        <f>'[1]Access-Jun'!O19</f>
        <v>5741891.4000000004</v>
      </c>
      <c r="T19" s="44">
        <f t="shared" si="2"/>
        <v>0.97364782990447496</v>
      </c>
      <c r="U19" s="43">
        <f>'[1]Access-Jun'!P19</f>
        <v>5741891.4000000004</v>
      </c>
      <c r="V19" s="44">
        <f t="shared" si="3"/>
        <v>0.97364782990447496</v>
      </c>
      <c r="W19" s="43">
        <f>'[1]Access-Jun'!Q19</f>
        <v>5741891.4000000004</v>
      </c>
      <c r="X19" s="44">
        <f t="shared" si="4"/>
        <v>0.97364782990447496</v>
      </c>
    </row>
    <row r="20" spans="1:24" ht="28.5" customHeight="1">
      <c r="A20" s="35" t="str">
        <f>'[1]Access-Jun'!A20</f>
        <v>26283</v>
      </c>
      <c r="B20" s="36" t="str">
        <f>'[1]Access-Jun'!B20</f>
        <v>FUNDACAO UNIVERSIDADE FED.DE MATO GROS.DO SUL</v>
      </c>
      <c r="C20" s="37" t="str">
        <f>CONCATENATE('[1]Access-Jun'!C20,".",'[1]Access-Jun'!D20)</f>
        <v>28.846</v>
      </c>
      <c r="D20" s="37" t="str">
        <f>CONCATENATE('[1]Access-Jun'!E20,".",'[1]Access-Jun'!G20)</f>
        <v>0901.0005</v>
      </c>
      <c r="E20" s="36" t="str">
        <f>'[1]Access-Jun'!F20</f>
        <v>OPERACOES ESPECIAIS: CUMPRIMENTO DE SENTENCAS JUDICIAIS</v>
      </c>
      <c r="F20" s="36" t="str">
        <f>'[1]Access-Jun'!H20</f>
        <v>SENTENCAS JUDICIAIS TRANSITADAS EM JULGADO (PRECATORIOS)</v>
      </c>
      <c r="G20" s="37" t="str">
        <f>'[1]Access-Jun'!I20</f>
        <v>1</v>
      </c>
      <c r="H20" s="37" t="str">
        <f>'[1]Access-Jun'!J20</f>
        <v>8100</v>
      </c>
      <c r="I20" s="36" t="str">
        <f>'[1]Access-Jun'!K20</f>
        <v>RECURSOS ORDINARIOS</v>
      </c>
      <c r="J20" s="37" t="str">
        <f>'[1]Access-Jun'!L20</f>
        <v>3</v>
      </c>
      <c r="K20" s="41"/>
      <c r="L20" s="41"/>
      <c r="M20" s="41"/>
      <c r="N20" s="41">
        <f t="shared" si="0"/>
        <v>0</v>
      </c>
      <c r="O20" s="41"/>
      <c r="P20" s="43">
        <f>IF('[1]Access-Jun'!N20=0,'[1]Access-Jun'!M20,0)</f>
        <v>0</v>
      </c>
      <c r="Q20" s="43">
        <f>IF('[1]Access-Jun'!N20&gt;0,'[1]Access-Jun'!N20,0)</f>
        <v>162615</v>
      </c>
      <c r="R20" s="43">
        <f t="shared" si="1"/>
        <v>162615</v>
      </c>
      <c r="S20" s="43">
        <f>'[1]Access-Jun'!O20</f>
        <v>129864.04</v>
      </c>
      <c r="T20" s="44">
        <f t="shared" si="2"/>
        <v>0.79859816130123296</v>
      </c>
      <c r="U20" s="43">
        <f>'[1]Access-Jun'!P20</f>
        <v>129864.04</v>
      </c>
      <c r="V20" s="44">
        <f t="shared" si="3"/>
        <v>0.79859816130123296</v>
      </c>
      <c r="W20" s="43">
        <f>'[1]Access-Jun'!Q20</f>
        <v>129864.04</v>
      </c>
      <c r="X20" s="44">
        <f t="shared" si="4"/>
        <v>0.79859816130123296</v>
      </c>
    </row>
    <row r="21" spans="1:24" ht="28.5" customHeight="1">
      <c r="A21" s="35" t="str">
        <f>'[1]Access-Jun'!A21</f>
        <v>26283</v>
      </c>
      <c r="B21" s="36" t="str">
        <f>'[1]Access-Jun'!B21</f>
        <v>FUNDACAO UNIVERSIDADE FED.DE MATO GROS.DO SUL</v>
      </c>
      <c r="C21" s="37" t="str">
        <f>CONCATENATE('[1]Access-Jun'!C21,".",'[1]Access-Jun'!D21)</f>
        <v>28.846</v>
      </c>
      <c r="D21" s="37" t="str">
        <f>CONCATENATE('[1]Access-Jun'!E21,".",'[1]Access-Jun'!G21)</f>
        <v>0901.0005</v>
      </c>
      <c r="E21" s="36" t="str">
        <f>'[1]Access-Jun'!F21</f>
        <v>OPERACOES ESPECIAIS: CUMPRIMENTO DE SENTENCAS JUDICIAIS</v>
      </c>
      <c r="F21" s="36" t="str">
        <f>'[1]Access-Jun'!H21</f>
        <v>SENTENCAS JUDICIAIS TRANSITADAS EM JULGADO (PRECATORIOS)</v>
      </c>
      <c r="G21" s="37" t="str">
        <f>'[1]Access-Jun'!I21</f>
        <v>1</v>
      </c>
      <c r="H21" s="37" t="str">
        <f>'[1]Access-Jun'!J21</f>
        <v>8100</v>
      </c>
      <c r="I21" s="36" t="str">
        <f>'[1]Access-Jun'!K21</f>
        <v>RECURSOS ORDINARIOS</v>
      </c>
      <c r="J21" s="37" t="str">
        <f>'[1]Access-Jun'!L21</f>
        <v>1</v>
      </c>
      <c r="K21" s="41"/>
      <c r="L21" s="41"/>
      <c r="M21" s="41"/>
      <c r="N21" s="41">
        <f t="shared" si="0"/>
        <v>0</v>
      </c>
      <c r="O21" s="41"/>
      <c r="P21" s="43">
        <f>IF('[1]Access-Jun'!N21=0,'[1]Access-Jun'!M21,0)</f>
        <v>0</v>
      </c>
      <c r="Q21" s="43">
        <f>IF('[1]Access-Jun'!N21&gt;0,'[1]Access-Jun'!N21,0)</f>
        <v>2915984</v>
      </c>
      <c r="R21" s="43">
        <f t="shared" si="1"/>
        <v>2915984</v>
      </c>
      <c r="S21" s="43">
        <f>'[1]Access-Jun'!O21</f>
        <v>2839142.68</v>
      </c>
      <c r="T21" s="44">
        <f t="shared" si="2"/>
        <v>0.97364823675301382</v>
      </c>
      <c r="U21" s="43">
        <f>'[1]Access-Jun'!P21</f>
        <v>2839142.68</v>
      </c>
      <c r="V21" s="44">
        <f t="shared" si="3"/>
        <v>0.97364823675301382</v>
      </c>
      <c r="W21" s="43">
        <f>'[1]Access-Jun'!Q21</f>
        <v>2839142.68</v>
      </c>
      <c r="X21" s="44">
        <f t="shared" si="4"/>
        <v>0.97364823675301382</v>
      </c>
    </row>
    <row r="22" spans="1:24" ht="28.5" customHeight="1">
      <c r="A22" s="35" t="str">
        <f>'[1]Access-Jun'!A22</f>
        <v>26352</v>
      </c>
      <c r="B22" s="36" t="str">
        <f>'[1]Access-Jun'!B22</f>
        <v>FUNDACAO UNIVERSIDADE FEDERAL DO ABC</v>
      </c>
      <c r="C22" s="37" t="str">
        <f>CONCATENATE('[1]Access-Jun'!C22,".",'[1]Access-Jun'!D22)</f>
        <v>28.846</v>
      </c>
      <c r="D22" s="37" t="str">
        <f>CONCATENATE('[1]Access-Jun'!E22,".",'[1]Access-Jun'!G22)</f>
        <v>0901.0005</v>
      </c>
      <c r="E22" s="36" t="str">
        <f>'[1]Access-Jun'!F22</f>
        <v>OPERACOES ESPECIAIS: CUMPRIMENTO DE SENTENCAS JUDICIAIS</v>
      </c>
      <c r="F22" s="36" t="str">
        <f>'[1]Access-Jun'!H22</f>
        <v>SENTENCAS JUDICIAIS TRANSITADAS EM JULGADO (PRECATORIOS)</v>
      </c>
      <c r="G22" s="37" t="str">
        <f>'[1]Access-Jun'!I22</f>
        <v>1</v>
      </c>
      <c r="H22" s="37" t="str">
        <f>'[1]Access-Jun'!J22</f>
        <v>8100</v>
      </c>
      <c r="I22" s="36" t="str">
        <f>'[1]Access-Jun'!K22</f>
        <v>RECURSOS ORDINARIOS</v>
      </c>
      <c r="J22" s="37" t="str">
        <f>'[1]Access-Jun'!L22</f>
        <v>1</v>
      </c>
      <c r="K22" s="43"/>
      <c r="L22" s="43"/>
      <c r="M22" s="43"/>
      <c r="N22" s="41">
        <f t="shared" si="0"/>
        <v>0</v>
      </c>
      <c r="O22" s="43"/>
      <c r="P22" s="43">
        <f>IF('[1]Access-Jun'!N22=0,'[1]Access-Jun'!M22,0)</f>
        <v>0</v>
      </c>
      <c r="Q22" s="43">
        <f>IF('[1]Access-Jun'!N22&gt;0,'[1]Access-Jun'!N22,0)</f>
        <v>129698</v>
      </c>
      <c r="R22" s="43">
        <f t="shared" si="1"/>
        <v>129698</v>
      </c>
      <c r="S22" s="43">
        <f>'[1]Access-Jun'!O22</f>
        <v>126280.91</v>
      </c>
      <c r="T22" s="44">
        <f t="shared" si="2"/>
        <v>0.97365348733210999</v>
      </c>
      <c r="U22" s="43">
        <f>'[1]Access-Jun'!P22</f>
        <v>126280.91</v>
      </c>
      <c r="V22" s="44">
        <f t="shared" si="3"/>
        <v>0.97365348733210999</v>
      </c>
      <c r="W22" s="43">
        <f>'[1]Access-Jun'!Q22</f>
        <v>126280.91</v>
      </c>
      <c r="X22" s="44">
        <f t="shared" si="4"/>
        <v>0.97365348733210999</v>
      </c>
    </row>
    <row r="23" spans="1:24" ht="28.5" customHeight="1">
      <c r="A23" s="35" t="str">
        <f>'[1]Access-Jun'!A23</f>
        <v>36211</v>
      </c>
      <c r="B23" s="36" t="str">
        <f>'[1]Access-Jun'!B23</f>
        <v>FUNDACAO NACIONAL DE SAUDE</v>
      </c>
      <c r="C23" s="37" t="str">
        <f>CONCATENATE('[1]Access-Jun'!C23,".",'[1]Access-Jun'!D23)</f>
        <v>28.846</v>
      </c>
      <c r="D23" s="37" t="str">
        <f>CONCATENATE('[1]Access-Jun'!E23,".",'[1]Access-Jun'!G23)</f>
        <v>0901.0005</v>
      </c>
      <c r="E23" s="36" t="str">
        <f>'[1]Access-Jun'!F23</f>
        <v>OPERACOES ESPECIAIS: CUMPRIMENTO DE SENTENCAS JUDICIAIS</v>
      </c>
      <c r="F23" s="36" t="str">
        <f>'[1]Access-Jun'!H23</f>
        <v>SENTENCAS JUDICIAIS TRANSITADAS EM JULGADO (PRECATORIOS)</v>
      </c>
      <c r="G23" s="37" t="str">
        <f>'[1]Access-Jun'!I23</f>
        <v>2</v>
      </c>
      <c r="H23" s="37" t="str">
        <f>'[1]Access-Jun'!J23</f>
        <v>6100</v>
      </c>
      <c r="I23" s="36" t="str">
        <f>'[1]Access-Jun'!K23</f>
        <v>RECURSOS ORDINARIOS</v>
      </c>
      <c r="J23" s="37" t="str">
        <f>'[1]Access-Jun'!L23</f>
        <v>3</v>
      </c>
      <c r="K23" s="43"/>
      <c r="L23" s="43"/>
      <c r="M23" s="43"/>
      <c r="N23" s="41">
        <f t="shared" si="0"/>
        <v>0</v>
      </c>
      <c r="O23" s="43"/>
      <c r="P23" s="43">
        <f>IF('[1]Access-Jun'!N23=0,'[1]Access-Jun'!M23,0)</f>
        <v>0</v>
      </c>
      <c r="Q23" s="43">
        <f>IF('[1]Access-Jun'!N23&gt;0,'[1]Access-Jun'!N23,0)</f>
        <v>88755</v>
      </c>
      <c r="R23" s="43">
        <f t="shared" si="1"/>
        <v>88755</v>
      </c>
      <c r="S23" s="43">
        <f>'[1]Access-Jun'!O23</f>
        <v>86416.74</v>
      </c>
      <c r="T23" s="44">
        <f t="shared" si="2"/>
        <v>0.97365489268210248</v>
      </c>
      <c r="U23" s="43">
        <f>'[1]Access-Jun'!P23</f>
        <v>86416.74</v>
      </c>
      <c r="V23" s="44">
        <f t="shared" si="3"/>
        <v>0.97365489268210248</v>
      </c>
      <c r="W23" s="43">
        <f>'[1]Access-Jun'!Q23</f>
        <v>86416.74</v>
      </c>
      <c r="X23" s="44">
        <f t="shared" si="4"/>
        <v>0.97365489268210248</v>
      </c>
    </row>
    <row r="24" spans="1:24" ht="28.5" customHeight="1">
      <c r="A24" s="35" t="str">
        <f>'[1]Access-Jun'!A24</f>
        <v>36211</v>
      </c>
      <c r="B24" s="36" t="str">
        <f>'[1]Access-Jun'!B24</f>
        <v>FUNDACAO NACIONAL DE SAUDE</v>
      </c>
      <c r="C24" s="37" t="str">
        <f>CONCATENATE('[1]Access-Jun'!C24,".",'[1]Access-Jun'!D24)</f>
        <v>28.846</v>
      </c>
      <c r="D24" s="37" t="str">
        <f>CONCATENATE('[1]Access-Jun'!E24,".",'[1]Access-Jun'!G24)</f>
        <v>0901.0005</v>
      </c>
      <c r="E24" s="36" t="str">
        <f>'[1]Access-Jun'!F24</f>
        <v>OPERACOES ESPECIAIS: CUMPRIMENTO DE SENTENCAS JUDICIAIS</v>
      </c>
      <c r="F24" s="36" t="str">
        <f>'[1]Access-Jun'!H24</f>
        <v>SENTENCAS JUDICIAIS TRANSITADAS EM JULGADO (PRECATORIOS)</v>
      </c>
      <c r="G24" s="37" t="str">
        <f>'[1]Access-Jun'!I24</f>
        <v>2</v>
      </c>
      <c r="H24" s="37" t="str">
        <f>'[1]Access-Jun'!J24</f>
        <v>6100</v>
      </c>
      <c r="I24" s="36" t="str">
        <f>'[1]Access-Jun'!K24</f>
        <v>RECURSOS ORDINARIOS</v>
      </c>
      <c r="J24" s="37" t="str">
        <f>'[1]Access-Jun'!L24</f>
        <v>1</v>
      </c>
      <c r="K24" s="41"/>
      <c r="L24" s="41"/>
      <c r="M24" s="41"/>
      <c r="N24" s="41">
        <f t="shared" si="0"/>
        <v>0</v>
      </c>
      <c r="O24" s="41"/>
      <c r="P24" s="43">
        <f>IF('[1]Access-Jun'!N24=0,'[1]Access-Jun'!M24,0)</f>
        <v>0</v>
      </c>
      <c r="Q24" s="43">
        <f>IF('[1]Access-Jun'!N24&gt;0,'[1]Access-Jun'!N24,0)</f>
        <v>447392</v>
      </c>
      <c r="R24" s="43">
        <f t="shared" si="1"/>
        <v>447392</v>
      </c>
      <c r="S24" s="43">
        <f>'[1]Access-Jun'!O24</f>
        <v>435602.72</v>
      </c>
      <c r="T24" s="44">
        <f t="shared" si="2"/>
        <v>0.97364888062370358</v>
      </c>
      <c r="U24" s="43">
        <f>'[1]Access-Jun'!P24</f>
        <v>435602.72</v>
      </c>
      <c r="V24" s="44">
        <f t="shared" si="3"/>
        <v>0.97364888062370358</v>
      </c>
      <c r="W24" s="43">
        <f>'[1]Access-Jun'!Q24</f>
        <v>435602.72</v>
      </c>
      <c r="X24" s="44">
        <f t="shared" si="4"/>
        <v>0.97364888062370358</v>
      </c>
    </row>
    <row r="25" spans="1:24" ht="28.5" customHeight="1">
      <c r="A25" s="35" t="str">
        <f>'[1]Access-Jun'!A25</f>
        <v>36212</v>
      </c>
      <c r="B25" s="36" t="str">
        <f>'[1]Access-Jun'!B25</f>
        <v>AGENCIA NACIONAL DE VIGILANCIA SANITARIA</v>
      </c>
      <c r="C25" s="37" t="str">
        <f>CONCATENATE('[1]Access-Jun'!C25,".",'[1]Access-Jun'!D25)</f>
        <v>28.846</v>
      </c>
      <c r="D25" s="37" t="str">
        <f>CONCATENATE('[1]Access-Jun'!E25,".",'[1]Access-Jun'!G25)</f>
        <v>0901.0005</v>
      </c>
      <c r="E25" s="36" t="str">
        <f>'[1]Access-Jun'!F25</f>
        <v>OPERACOES ESPECIAIS: CUMPRIMENTO DE SENTENCAS JUDICIAIS</v>
      </c>
      <c r="F25" s="36" t="str">
        <f>'[1]Access-Jun'!H25</f>
        <v>SENTENCAS JUDICIAIS TRANSITADAS EM JULGADO (PRECATORIOS)</v>
      </c>
      <c r="G25" s="37" t="str">
        <f>'[1]Access-Jun'!I25</f>
        <v>2</v>
      </c>
      <c r="H25" s="37" t="str">
        <f>'[1]Access-Jun'!J25</f>
        <v>6100</v>
      </c>
      <c r="I25" s="36" t="str">
        <f>'[1]Access-Jun'!K25</f>
        <v>RECURSOS ORDINARIOS</v>
      </c>
      <c r="J25" s="37" t="str">
        <f>'[1]Access-Jun'!L25</f>
        <v>1</v>
      </c>
      <c r="K25" s="41"/>
      <c r="L25" s="41"/>
      <c r="M25" s="41"/>
      <c r="N25" s="41">
        <f t="shared" si="0"/>
        <v>0</v>
      </c>
      <c r="O25" s="41"/>
      <c r="P25" s="43">
        <f>IF('[1]Access-Jun'!N25=0,'[1]Access-Jun'!M25,0)</f>
        <v>0</v>
      </c>
      <c r="Q25" s="43">
        <f>IF('[1]Access-Jun'!N25&gt;0,'[1]Access-Jun'!N25,0)</f>
        <v>134216</v>
      </c>
      <c r="R25" s="43">
        <f t="shared" si="1"/>
        <v>134216</v>
      </c>
      <c r="S25" s="43">
        <f>'[1]Access-Jun'!O25</f>
        <v>130679.82</v>
      </c>
      <c r="T25" s="44">
        <f t="shared" si="2"/>
        <v>0.9736530666984563</v>
      </c>
      <c r="U25" s="43">
        <f>'[1]Access-Jun'!P25</f>
        <v>130679.82</v>
      </c>
      <c r="V25" s="44">
        <f t="shared" si="3"/>
        <v>0.9736530666984563</v>
      </c>
      <c r="W25" s="43">
        <f>'[1]Access-Jun'!Q25</f>
        <v>130679.82</v>
      </c>
      <c r="X25" s="44">
        <f t="shared" si="4"/>
        <v>0.9736530666984563</v>
      </c>
    </row>
    <row r="26" spans="1:24" ht="28.5" customHeight="1">
      <c r="A26" s="35" t="str">
        <f>'[1]Access-Jun'!A26</f>
        <v>39252</v>
      </c>
      <c r="B26" s="36" t="str">
        <f>'[1]Access-Jun'!B26</f>
        <v>DEPTO.NAC.DE INFRA±ESTRUT.DE TRANSPORTES-DNIT</v>
      </c>
      <c r="C26" s="37" t="str">
        <f>CONCATENATE('[1]Access-Jun'!C26,".",'[1]Access-Jun'!D26)</f>
        <v>28.846</v>
      </c>
      <c r="D26" s="37" t="str">
        <f>CONCATENATE('[1]Access-Jun'!E26,".",'[1]Access-Jun'!G26)</f>
        <v>0901.0005</v>
      </c>
      <c r="E26" s="36" t="str">
        <f>'[1]Access-Jun'!F26</f>
        <v>OPERACOES ESPECIAIS: CUMPRIMENTO DE SENTENCAS JUDICIAIS</v>
      </c>
      <c r="F26" s="36" t="str">
        <f>'[1]Access-Jun'!H26</f>
        <v>SENTENCAS JUDICIAIS TRANSITADAS EM JULGADO (PRECATORIOS)</v>
      </c>
      <c r="G26" s="37" t="str">
        <f>'[1]Access-Jun'!I26</f>
        <v>1</v>
      </c>
      <c r="H26" s="37" t="str">
        <f>'[1]Access-Jun'!J26</f>
        <v>0100</v>
      </c>
      <c r="I26" s="36" t="str">
        <f>'[1]Access-Jun'!K26</f>
        <v>RECURSOS ORDINARIOS</v>
      </c>
      <c r="J26" s="37" t="str">
        <f>'[1]Access-Jun'!L26</f>
        <v>3</v>
      </c>
      <c r="K26" s="41"/>
      <c r="L26" s="41"/>
      <c r="M26" s="41"/>
      <c r="N26" s="41">
        <f t="shared" si="0"/>
        <v>0</v>
      </c>
      <c r="O26" s="41"/>
      <c r="P26" s="43">
        <f>IF('[1]Access-Jun'!N26=0,'[1]Access-Jun'!M26,0)</f>
        <v>0</v>
      </c>
      <c r="Q26" s="43">
        <f>IF('[1]Access-Jun'!N26&gt;0,'[1]Access-Jun'!N26,0)</f>
        <v>309765</v>
      </c>
      <c r="R26" s="43">
        <f t="shared" si="1"/>
        <v>309765</v>
      </c>
      <c r="S26" s="43">
        <f>'[1]Access-Jun'!O26</f>
        <v>301904.53999999998</v>
      </c>
      <c r="T26" s="44">
        <f t="shared" si="2"/>
        <v>0.97462444110858226</v>
      </c>
      <c r="U26" s="43">
        <f>'[1]Access-Jun'!P26</f>
        <v>301904.53999999998</v>
      </c>
      <c r="V26" s="44">
        <f t="shared" si="3"/>
        <v>0.97462444110858226</v>
      </c>
      <c r="W26" s="43">
        <f>'[1]Access-Jun'!Q26</f>
        <v>301904.53999999998</v>
      </c>
      <c r="X26" s="44">
        <f t="shared" si="4"/>
        <v>0.97462444110858226</v>
      </c>
    </row>
    <row r="27" spans="1:24" ht="28.5" customHeight="1">
      <c r="A27" s="35" t="str">
        <f>'[1]Access-Jun'!A27</f>
        <v>40203</v>
      </c>
      <c r="B27" s="36" t="str">
        <f>'[1]Access-Jun'!B27</f>
        <v>FUNDACAO JORGE DUPRAT FIG.DE SEG.MED.TRABALHO</v>
      </c>
      <c r="C27" s="37" t="str">
        <f>CONCATENATE('[1]Access-Jun'!C27,".",'[1]Access-Jun'!D27)</f>
        <v>28.846</v>
      </c>
      <c r="D27" s="37" t="str">
        <f>CONCATENATE('[1]Access-Jun'!E27,".",'[1]Access-Jun'!G27)</f>
        <v>0901.0005</v>
      </c>
      <c r="E27" s="36" t="str">
        <f>'[1]Access-Jun'!F27</f>
        <v>OPERACOES ESPECIAIS: CUMPRIMENTO DE SENTENCAS JUDICIAIS</v>
      </c>
      <c r="F27" s="36" t="str">
        <f>'[1]Access-Jun'!H27</f>
        <v>SENTENCAS JUDICIAIS TRANSITADAS EM JULGADO (PRECATORIOS)</v>
      </c>
      <c r="G27" s="37" t="str">
        <f>'[1]Access-Jun'!I27</f>
        <v>1</v>
      </c>
      <c r="H27" s="37" t="str">
        <f>'[1]Access-Jun'!J27</f>
        <v>0100</v>
      </c>
      <c r="I27" s="36" t="str">
        <f>'[1]Access-Jun'!K27</f>
        <v>RECURSOS ORDINARIOS</v>
      </c>
      <c r="J27" s="37" t="str">
        <f>'[1]Access-Jun'!L27</f>
        <v>1</v>
      </c>
      <c r="K27" s="41"/>
      <c r="L27" s="41"/>
      <c r="M27" s="41"/>
      <c r="N27" s="41">
        <f t="shared" si="0"/>
        <v>0</v>
      </c>
      <c r="O27" s="41"/>
      <c r="P27" s="43">
        <f>IF('[1]Access-Jun'!N27=0,'[1]Access-Jun'!M27,0)</f>
        <v>0</v>
      </c>
      <c r="Q27" s="43">
        <f>IF('[1]Access-Jun'!N27&gt;0,'[1]Access-Jun'!N27,0)</f>
        <v>508428</v>
      </c>
      <c r="R27" s="43">
        <f t="shared" si="1"/>
        <v>508428</v>
      </c>
      <c r="S27" s="43">
        <f>'[1]Access-Jun'!O27</f>
        <v>495030.29</v>
      </c>
      <c r="T27" s="44">
        <f t="shared" si="2"/>
        <v>0.97364875655943417</v>
      </c>
      <c r="U27" s="43">
        <f>'[1]Access-Jun'!P27</f>
        <v>495030.29</v>
      </c>
      <c r="V27" s="44">
        <f t="shared" si="3"/>
        <v>0.97364875655943417</v>
      </c>
      <c r="W27" s="43">
        <f>'[1]Access-Jun'!Q27</f>
        <v>495030.29</v>
      </c>
      <c r="X27" s="44">
        <f t="shared" si="4"/>
        <v>0.97364875655943417</v>
      </c>
    </row>
    <row r="28" spans="1:24" ht="28.5" customHeight="1">
      <c r="A28" s="35" t="str">
        <f>'[1]Access-Jun'!A28</f>
        <v>55201</v>
      </c>
      <c r="B28" s="36" t="str">
        <f>'[1]Access-Jun'!B28</f>
        <v>INSTITUTO NACIONAL DO SEGURO SOCIAL - INSS</v>
      </c>
      <c r="C28" s="37" t="str">
        <f>CONCATENATE('[1]Access-Jun'!C28,".",'[1]Access-Jun'!D28)</f>
        <v>28.846</v>
      </c>
      <c r="D28" s="37" t="str">
        <f>CONCATENATE('[1]Access-Jun'!E28,".",'[1]Access-Jun'!G28)</f>
        <v>0901.0005</v>
      </c>
      <c r="E28" s="36" t="str">
        <f>'[1]Access-Jun'!F28</f>
        <v>OPERACOES ESPECIAIS: CUMPRIMENTO DE SENTENCAS JUDICIAIS</v>
      </c>
      <c r="F28" s="36" t="str">
        <f>'[1]Access-Jun'!H28</f>
        <v>SENTENCAS JUDICIAIS TRANSITADAS EM JULGADO (PRECATORIOS)</v>
      </c>
      <c r="G28" s="37" t="str">
        <f>'[1]Access-Jun'!I28</f>
        <v>2</v>
      </c>
      <c r="H28" s="37" t="str">
        <f>'[1]Access-Jun'!J28</f>
        <v>0100</v>
      </c>
      <c r="I28" s="36" t="str">
        <f>'[1]Access-Jun'!K28</f>
        <v>RECURSOS ORDINARIOS</v>
      </c>
      <c r="J28" s="37" t="str">
        <f>'[1]Access-Jun'!L28</f>
        <v>3</v>
      </c>
      <c r="K28" s="41"/>
      <c r="L28" s="41"/>
      <c r="M28" s="41"/>
      <c r="N28" s="41">
        <f t="shared" si="0"/>
        <v>0</v>
      </c>
      <c r="O28" s="41"/>
      <c r="P28" s="43">
        <f>IF('[1]Access-Jun'!N28=0,'[1]Access-Jun'!M28,0)</f>
        <v>0</v>
      </c>
      <c r="Q28" s="43">
        <f>IF('[1]Access-Jun'!N28&gt;0,'[1]Access-Jun'!N28,0)</f>
        <v>70283705</v>
      </c>
      <c r="R28" s="43">
        <f t="shared" si="1"/>
        <v>70283705</v>
      </c>
      <c r="S28" s="43">
        <f>'[1]Access-Jun'!O28</f>
        <v>66442003.039999999</v>
      </c>
      <c r="T28" s="44">
        <f t="shared" si="2"/>
        <v>0.94534007619547089</v>
      </c>
      <c r="U28" s="43">
        <f>'[1]Access-Jun'!P28</f>
        <v>66442003.039999999</v>
      </c>
      <c r="V28" s="44">
        <f t="shared" si="3"/>
        <v>0.94534007619547089</v>
      </c>
      <c r="W28" s="43">
        <f>'[1]Access-Jun'!Q28</f>
        <v>66442003.039999999</v>
      </c>
      <c r="X28" s="44">
        <f t="shared" si="4"/>
        <v>0.94534007619547089</v>
      </c>
    </row>
    <row r="29" spans="1:24" ht="28.5" customHeight="1">
      <c r="A29" s="35" t="str">
        <f>'[1]Access-Jun'!A29</f>
        <v>55201</v>
      </c>
      <c r="B29" s="36" t="str">
        <f>'[1]Access-Jun'!B29</f>
        <v>INSTITUTO NACIONAL DO SEGURO SOCIAL - INSS</v>
      </c>
      <c r="C29" s="37" t="str">
        <f>CONCATENATE('[1]Access-Jun'!C29,".",'[1]Access-Jun'!D29)</f>
        <v>28.846</v>
      </c>
      <c r="D29" s="37" t="str">
        <f>CONCATENATE('[1]Access-Jun'!E29,".",'[1]Access-Jun'!G29)</f>
        <v>0901.0005</v>
      </c>
      <c r="E29" s="36" t="str">
        <f>'[1]Access-Jun'!F29</f>
        <v>OPERACOES ESPECIAIS: CUMPRIMENTO DE SENTENCAS JUDICIAIS</v>
      </c>
      <c r="F29" s="36" t="str">
        <f>'[1]Access-Jun'!H29</f>
        <v>SENTENCAS JUDICIAIS TRANSITADAS EM JULGADO (PRECATORIOS)</v>
      </c>
      <c r="G29" s="37" t="str">
        <f>'[1]Access-Jun'!I29</f>
        <v>2</v>
      </c>
      <c r="H29" s="37" t="str">
        <f>'[1]Access-Jun'!J29</f>
        <v>0100</v>
      </c>
      <c r="I29" s="36" t="str">
        <f>'[1]Access-Jun'!K29</f>
        <v>RECURSOS ORDINARIOS</v>
      </c>
      <c r="J29" s="37" t="str">
        <f>'[1]Access-Jun'!L29</f>
        <v>1</v>
      </c>
      <c r="K29" s="41"/>
      <c r="L29" s="41"/>
      <c r="M29" s="41"/>
      <c r="N29" s="41">
        <f t="shared" si="0"/>
        <v>0</v>
      </c>
      <c r="O29" s="41"/>
      <c r="P29" s="43">
        <f>IF('[1]Access-Jun'!N29=0,'[1]Access-Jun'!M29,0)</f>
        <v>0</v>
      </c>
      <c r="Q29" s="43">
        <f>IF('[1]Access-Jun'!N29&gt;0,'[1]Access-Jun'!N29,0)</f>
        <v>55740299</v>
      </c>
      <c r="R29" s="43">
        <f t="shared" si="1"/>
        <v>55740299</v>
      </c>
      <c r="S29" s="43">
        <f>'[1]Access-Jun'!O29</f>
        <v>54192647.240000002</v>
      </c>
      <c r="T29" s="44">
        <f t="shared" si="2"/>
        <v>0.97223459888509034</v>
      </c>
      <c r="U29" s="43">
        <f>'[1]Access-Jun'!P29</f>
        <v>54192647.240000002</v>
      </c>
      <c r="V29" s="44">
        <f t="shared" si="3"/>
        <v>0.97223459888509034</v>
      </c>
      <c r="W29" s="43">
        <f>'[1]Access-Jun'!Q29</f>
        <v>54192647.240000002</v>
      </c>
      <c r="X29" s="44">
        <f t="shared" si="4"/>
        <v>0.97223459888509034</v>
      </c>
    </row>
    <row r="30" spans="1:24" ht="28.5" customHeight="1">
      <c r="A30" s="35" t="str">
        <f>'[1]Access-Jun'!A30</f>
        <v>55901</v>
      </c>
      <c r="B30" s="36" t="str">
        <f>'[1]Access-Jun'!B30</f>
        <v>FUNDO NACIONAL DE ASSISTENCIA SOCIAL</v>
      </c>
      <c r="C30" s="37" t="str">
        <f>CONCATENATE('[1]Access-Jun'!C30,".",'[1]Access-Jun'!D30)</f>
        <v>28.846</v>
      </c>
      <c r="D30" s="37" t="str">
        <f>CONCATENATE('[1]Access-Jun'!E30,".",'[1]Access-Jun'!G30)</f>
        <v>0901.0005</v>
      </c>
      <c r="E30" s="36" t="str">
        <f>'[1]Access-Jun'!F30</f>
        <v>OPERACOES ESPECIAIS: CUMPRIMENTO DE SENTENCAS JUDICIAIS</v>
      </c>
      <c r="F30" s="36" t="str">
        <f>'[1]Access-Jun'!H30</f>
        <v>SENTENCAS JUDICIAIS TRANSITADAS EM JULGADO (PRECATORIOS)</v>
      </c>
      <c r="G30" s="37" t="str">
        <f>'[1]Access-Jun'!I30</f>
        <v>2</v>
      </c>
      <c r="H30" s="37" t="str">
        <f>'[1]Access-Jun'!J30</f>
        <v>0100</v>
      </c>
      <c r="I30" s="36" t="str">
        <f>'[1]Access-Jun'!K30</f>
        <v>RECURSOS ORDINARIOS</v>
      </c>
      <c r="J30" s="37" t="str">
        <f>'[1]Access-Jun'!L30</f>
        <v>3</v>
      </c>
      <c r="K30" s="41"/>
      <c r="L30" s="41"/>
      <c r="M30" s="41"/>
      <c r="N30" s="41">
        <f t="shared" si="0"/>
        <v>0</v>
      </c>
      <c r="O30" s="41"/>
      <c r="P30" s="43">
        <f>IF('[1]Access-Jun'!N30=0,'[1]Access-Jun'!M30,0)</f>
        <v>0</v>
      </c>
      <c r="Q30" s="43">
        <f>IF('[1]Access-Jun'!M30&gt;0,'[1]Access-Jun'!M30,0)</f>
        <v>43522926</v>
      </c>
      <c r="R30" s="43">
        <f t="shared" si="1"/>
        <v>43522926</v>
      </c>
      <c r="S30" s="43">
        <f>'[1]Access-Jun'!O30</f>
        <v>41966136.799999997</v>
      </c>
      <c r="T30" s="44">
        <f t="shared" si="2"/>
        <v>0.96423059423899937</v>
      </c>
      <c r="U30" s="43">
        <f>'[1]Access-Jun'!P30</f>
        <v>41966136.799999997</v>
      </c>
      <c r="V30" s="44">
        <f t="shared" si="3"/>
        <v>0.96423059423899937</v>
      </c>
      <c r="W30" s="43">
        <f>'[1]Access-Jun'!Q30</f>
        <v>41966136.799999997</v>
      </c>
      <c r="X30" s="44">
        <f t="shared" si="4"/>
        <v>0.96423059423899937</v>
      </c>
    </row>
    <row r="31" spans="1:24" ht="28.5" customHeight="1">
      <c r="A31" s="35" t="str">
        <f>'[1]Access-Jun'!A31</f>
        <v>55901</v>
      </c>
      <c r="B31" s="36" t="str">
        <f>'[1]Access-Jun'!B31</f>
        <v>FUNDO NACIONAL DE ASSISTENCIA SOCIAL</v>
      </c>
      <c r="C31" s="37" t="str">
        <f>CONCATENATE('[1]Access-Jun'!C31,".",'[1]Access-Jun'!D31)</f>
        <v>28.846</v>
      </c>
      <c r="D31" s="37" t="str">
        <f>CONCATENATE('[1]Access-Jun'!E31,".",'[1]Access-Jun'!G31)</f>
        <v>0901.0625</v>
      </c>
      <c r="E31" s="36" t="str">
        <f>'[1]Access-Jun'!F31</f>
        <v>OPERACOES ESPECIAIS: CUMPRIMENTO DE SENTENCAS JUDICIAIS</v>
      </c>
      <c r="F31" s="36" t="str">
        <f>'[1]Access-Jun'!H31</f>
        <v>SENTENCAS JUDICIAIS TRANSITADAS EM JULGADO DE PEQUENO VALOR</v>
      </c>
      <c r="G31" s="37" t="str">
        <f>'[1]Access-Jun'!I31</f>
        <v>2</v>
      </c>
      <c r="H31" s="37" t="str">
        <f>'[1]Access-Jun'!J31</f>
        <v>0100</v>
      </c>
      <c r="I31" s="36" t="str">
        <f>'[1]Access-Jun'!K31</f>
        <v>RECURSOS ORDINARIOS</v>
      </c>
      <c r="J31" s="37" t="str">
        <f>'[1]Access-Jun'!L31</f>
        <v>3</v>
      </c>
      <c r="K31" s="41"/>
      <c r="L31" s="41"/>
      <c r="M31" s="41"/>
      <c r="N31" s="41">
        <f t="shared" si="0"/>
        <v>0</v>
      </c>
      <c r="O31" s="41"/>
      <c r="P31" s="43">
        <f>IF('[1]Access-Jun'!N31=0,'[1]Access-Jun'!M31,0)</f>
        <v>67329576</v>
      </c>
      <c r="Q31" s="43">
        <f>IF('[1]Access-Jun'!N31&gt;0,'[1]Access-Jun'!N31,0)</f>
        <v>0</v>
      </c>
      <c r="R31" s="43">
        <f t="shared" si="1"/>
        <v>67329576</v>
      </c>
      <c r="S31" s="43">
        <f>'[1]Access-Jun'!O31</f>
        <v>67262249.969999999</v>
      </c>
      <c r="T31" s="44">
        <f t="shared" si="2"/>
        <v>0.9990000526663052</v>
      </c>
      <c r="U31" s="43">
        <f>'[1]Access-Jun'!P31</f>
        <v>67262249.459999993</v>
      </c>
      <c r="V31" s="44">
        <f t="shared" si="3"/>
        <v>0.99900004509162499</v>
      </c>
      <c r="W31" s="43">
        <f>'[1]Access-Jun'!Q31</f>
        <v>67262249.459999993</v>
      </c>
      <c r="X31" s="44">
        <f t="shared" si="4"/>
        <v>0.99900004509162499</v>
      </c>
    </row>
    <row r="32" spans="1:24" ht="28.5" customHeight="1">
      <c r="A32" s="35" t="str">
        <f>'[1]Access-Jun'!A32</f>
        <v>55902</v>
      </c>
      <c r="B32" s="36" t="str">
        <f>'[1]Access-Jun'!B32</f>
        <v>FUNDO DO REGIME GERAL DA PREVID.SOCIAL-FRGPS</v>
      </c>
      <c r="C32" s="37" t="str">
        <f>CONCATENATE('[1]Access-Jun'!C32,".",'[1]Access-Jun'!D32)</f>
        <v>28.846</v>
      </c>
      <c r="D32" s="37" t="str">
        <f>CONCATENATE('[1]Access-Jun'!E32,".",'[1]Access-Jun'!G32)</f>
        <v>0901.0005</v>
      </c>
      <c r="E32" s="36" t="str">
        <f>'[1]Access-Jun'!F32</f>
        <v>OPERACOES ESPECIAIS: CUMPRIMENTO DE SENTENCAS JUDICIAIS</v>
      </c>
      <c r="F32" s="36" t="str">
        <f>'[1]Access-Jun'!H32</f>
        <v>SENTENCAS JUDICIAIS TRANSITADAS EM JULGADO (PRECATORIOS)</v>
      </c>
      <c r="G32" s="37" t="str">
        <f>'[1]Access-Jun'!I32</f>
        <v>2</v>
      </c>
      <c r="H32" s="37" t="str">
        <f>'[1]Access-Jun'!J32</f>
        <v>0151</v>
      </c>
      <c r="I32" s="36" t="str">
        <f>'[1]Access-Jun'!K32</f>
        <v>CONTR.SOCIAL S/O LUCRO DAS PESSOAS JURIDICAS</v>
      </c>
      <c r="J32" s="37" t="str">
        <f>'[1]Access-Jun'!L32</f>
        <v>3</v>
      </c>
      <c r="K32" s="41"/>
      <c r="L32" s="41"/>
      <c r="M32" s="41"/>
      <c r="N32" s="41">
        <f t="shared" si="0"/>
        <v>0</v>
      </c>
      <c r="O32" s="41"/>
      <c r="P32" s="43">
        <f>IF('[1]Access-Jun'!N32=0,'[1]Access-Jun'!M32,0)</f>
        <v>0</v>
      </c>
      <c r="Q32" s="43">
        <f>IF('[1]Access-Jun'!N32&gt;0,'[1]Access-Jun'!N32,0)</f>
        <v>2040901596</v>
      </c>
      <c r="R32" s="43">
        <f t="shared" si="1"/>
        <v>2040901596</v>
      </c>
      <c r="S32" s="43">
        <f>'[1]Access-Jun'!O32</f>
        <v>1979518343.26</v>
      </c>
      <c r="T32" s="44">
        <f t="shared" si="2"/>
        <v>0.96992346281647968</v>
      </c>
      <c r="U32" s="43">
        <f>'[1]Access-Jun'!P32</f>
        <v>1979518343.26</v>
      </c>
      <c r="V32" s="44">
        <f t="shared" si="3"/>
        <v>0.96992346281647968</v>
      </c>
      <c r="W32" s="43">
        <f>'[1]Access-Jun'!Q32</f>
        <v>1979518343.26</v>
      </c>
      <c r="X32" s="44">
        <f t="shared" si="4"/>
        <v>0.96992346281647968</v>
      </c>
    </row>
    <row r="33" spans="1:24" ht="28.5" customHeight="1">
      <c r="A33" s="35" t="str">
        <f>'[1]Access-Jun'!A33</f>
        <v>55902</v>
      </c>
      <c r="B33" s="36" t="str">
        <f>'[1]Access-Jun'!B33</f>
        <v>FUNDO DO REGIME GERAL DA PREVID.SOCIAL-FRGPS</v>
      </c>
      <c r="C33" s="37" t="str">
        <f>CONCATENATE('[1]Access-Jun'!C33,".",'[1]Access-Jun'!D33)</f>
        <v>28.846</v>
      </c>
      <c r="D33" s="37" t="str">
        <f>CONCATENATE('[1]Access-Jun'!E33,".",'[1]Access-Jun'!G33)</f>
        <v>0901.0625</v>
      </c>
      <c r="E33" s="36" t="str">
        <f>'[1]Access-Jun'!F33</f>
        <v>OPERACOES ESPECIAIS: CUMPRIMENTO DE SENTENCAS JUDICIAIS</v>
      </c>
      <c r="F33" s="36" t="str">
        <f>'[1]Access-Jun'!H33</f>
        <v>SENTENCAS JUDICIAIS TRANSITADAS EM JULGADO DE PEQUENO VALOR</v>
      </c>
      <c r="G33" s="37" t="str">
        <f>'[1]Access-Jun'!I33</f>
        <v>2</v>
      </c>
      <c r="H33" s="37" t="str">
        <f>'[1]Access-Jun'!J33</f>
        <v>0151</v>
      </c>
      <c r="I33" s="36" t="str">
        <f>'[1]Access-Jun'!K33</f>
        <v>CONTR.SOCIAL S/O LUCRO DAS PESSOAS JURIDICAS</v>
      </c>
      <c r="J33" s="37" t="str">
        <f>'[1]Access-Jun'!L33</f>
        <v>3</v>
      </c>
      <c r="K33" s="41"/>
      <c r="L33" s="41"/>
      <c r="M33" s="41"/>
      <c r="N33" s="41">
        <f t="shared" si="0"/>
        <v>0</v>
      </c>
      <c r="O33" s="41"/>
      <c r="P33" s="43">
        <f>IF('[1]Access-Jun'!N33=0,'[1]Access-Jun'!M33,0)</f>
        <v>713151902</v>
      </c>
      <c r="Q33" s="43">
        <f>IF('[1]Access-Jun'!N33&gt;0,'[1]Access-Jun'!N33,0)</f>
        <v>0</v>
      </c>
      <c r="R33" s="43">
        <f t="shared" si="1"/>
        <v>713151902</v>
      </c>
      <c r="S33" s="43">
        <f>'[1]Access-Jun'!O33</f>
        <v>711931965.73000002</v>
      </c>
      <c r="T33" s="44">
        <f t="shared" si="2"/>
        <v>0.99828937388152683</v>
      </c>
      <c r="U33" s="43">
        <f>'[1]Access-Jun'!P33</f>
        <v>711931964.11000001</v>
      </c>
      <c r="V33" s="44">
        <f t="shared" si="3"/>
        <v>0.99828937160992104</v>
      </c>
      <c r="W33" s="43">
        <f>'[1]Access-Jun'!Q33</f>
        <v>711931964.11000001</v>
      </c>
      <c r="X33" s="44">
        <f t="shared" si="4"/>
        <v>0.99828937160992104</v>
      </c>
    </row>
    <row r="34" spans="1:24" ht="28.5" customHeight="1">
      <c r="A34" s="35" t="str">
        <f>'[1]Access-Jun'!A34</f>
        <v>71103</v>
      </c>
      <c r="B34" s="36" t="str">
        <f>'[1]Access-Jun'!B34</f>
        <v>ENCARGOS FINANC.DA UNIAO-SENTENCAS JUDICIAIS</v>
      </c>
      <c r="C34" s="37" t="str">
        <f>CONCATENATE('[1]Access-Jun'!C34,".",'[1]Access-Jun'!D34)</f>
        <v>28.846</v>
      </c>
      <c r="D34" s="37" t="str">
        <f>CONCATENATE('[1]Access-Jun'!E34,".",'[1]Access-Jun'!G34)</f>
        <v>0901.0005</v>
      </c>
      <c r="E34" s="36" t="str">
        <f>'[1]Access-Jun'!F34</f>
        <v>OPERACOES ESPECIAIS: CUMPRIMENTO DE SENTENCAS JUDICIAIS</v>
      </c>
      <c r="F34" s="36" t="str">
        <f>'[1]Access-Jun'!H34</f>
        <v>SENTENCAS JUDICIAIS TRANSITADAS EM JULGADO (PRECATORIOS)</v>
      </c>
      <c r="G34" s="37" t="str">
        <f>'[1]Access-Jun'!I34</f>
        <v>1</v>
      </c>
      <c r="H34" s="37" t="str">
        <f>'[1]Access-Jun'!J34</f>
        <v>0100</v>
      </c>
      <c r="I34" s="36" t="str">
        <f>'[1]Access-Jun'!K34</f>
        <v>RECURSOS ORDINARIOS</v>
      </c>
      <c r="J34" s="37" t="str">
        <f>'[1]Access-Jun'!L34</f>
        <v>5</v>
      </c>
      <c r="K34" s="41"/>
      <c r="L34" s="41"/>
      <c r="M34" s="41"/>
      <c r="N34" s="41">
        <f t="shared" si="0"/>
        <v>0</v>
      </c>
      <c r="O34" s="41"/>
      <c r="P34" s="43">
        <f>IF('[1]Access-Jun'!N34=0,'[1]Access-Jun'!M34,0)</f>
        <v>0</v>
      </c>
      <c r="Q34" s="43">
        <f>IF('[1]Access-Jun'!N34&gt;0,'[1]Access-Jun'!N34,0)</f>
        <v>77348332</v>
      </c>
      <c r="R34" s="43">
        <f t="shared" si="1"/>
        <v>77348332</v>
      </c>
      <c r="S34" s="43">
        <f>'[1]Access-Jun'!O34</f>
        <v>71906437.200000003</v>
      </c>
      <c r="T34" s="44">
        <f t="shared" si="2"/>
        <v>0.92964431605325382</v>
      </c>
      <c r="U34" s="43">
        <f>'[1]Access-Jun'!P34</f>
        <v>71906437.200000003</v>
      </c>
      <c r="V34" s="44">
        <f t="shared" si="3"/>
        <v>0.92964431605325382</v>
      </c>
      <c r="W34" s="43">
        <f>'[1]Access-Jun'!Q34</f>
        <v>71906437.200000003</v>
      </c>
      <c r="X34" s="44">
        <f t="shared" si="4"/>
        <v>0.92964431605325382</v>
      </c>
    </row>
    <row r="35" spans="1:24" ht="28.5" customHeight="1">
      <c r="A35" s="35" t="str">
        <f>'[1]Access-Jun'!A35</f>
        <v>71103</v>
      </c>
      <c r="B35" s="36" t="str">
        <f>'[1]Access-Jun'!B35</f>
        <v>ENCARGOS FINANC.DA UNIAO-SENTENCAS JUDICIAIS</v>
      </c>
      <c r="C35" s="37" t="str">
        <f>CONCATENATE('[1]Access-Jun'!C35,".",'[1]Access-Jun'!D35)</f>
        <v>28.846</v>
      </c>
      <c r="D35" s="37" t="str">
        <f>CONCATENATE('[1]Access-Jun'!E35,".",'[1]Access-Jun'!G35)</f>
        <v>0901.0005</v>
      </c>
      <c r="E35" s="36" t="str">
        <f>'[1]Access-Jun'!F35</f>
        <v>OPERACOES ESPECIAIS: CUMPRIMENTO DE SENTENCAS JUDICIAIS</v>
      </c>
      <c r="F35" s="36" t="str">
        <f>'[1]Access-Jun'!H35</f>
        <v>SENTENCAS JUDICIAIS TRANSITADAS EM JULGADO (PRECATORIOS)</v>
      </c>
      <c r="G35" s="37" t="str">
        <f>'[1]Access-Jun'!I35</f>
        <v>1</v>
      </c>
      <c r="H35" s="37" t="str">
        <f>'[1]Access-Jun'!J35</f>
        <v>0100</v>
      </c>
      <c r="I35" s="36" t="str">
        <f>'[1]Access-Jun'!K35</f>
        <v>RECURSOS ORDINARIOS</v>
      </c>
      <c r="J35" s="37" t="str">
        <f>'[1]Access-Jun'!L35</f>
        <v>3</v>
      </c>
      <c r="K35" s="41"/>
      <c r="L35" s="41"/>
      <c r="M35" s="41"/>
      <c r="N35" s="41">
        <f t="shared" si="0"/>
        <v>0</v>
      </c>
      <c r="O35" s="41"/>
      <c r="P35" s="43">
        <f>IF('[1]Access-Jun'!N35=0,'[1]Access-Jun'!M35,0)</f>
        <v>0</v>
      </c>
      <c r="Q35" s="43">
        <f>IF('[1]Access-Jun'!N35&gt;0,'[1]Access-Jun'!N35,0)</f>
        <v>773198350</v>
      </c>
      <c r="R35" s="43">
        <f t="shared" si="1"/>
        <v>773198350</v>
      </c>
      <c r="S35" s="43">
        <f>'[1]Access-Jun'!O35</f>
        <v>736441085.41999996</v>
      </c>
      <c r="T35" s="44">
        <f t="shared" si="2"/>
        <v>0.9524607565704194</v>
      </c>
      <c r="U35" s="43">
        <f>'[1]Access-Jun'!P35</f>
        <v>736441085.41999996</v>
      </c>
      <c r="V35" s="44">
        <f t="shared" si="3"/>
        <v>0.9524607565704194</v>
      </c>
      <c r="W35" s="43">
        <f>'[1]Access-Jun'!Q35</f>
        <v>736441085.41999996</v>
      </c>
      <c r="X35" s="44">
        <f t="shared" si="4"/>
        <v>0.9524607565704194</v>
      </c>
    </row>
    <row r="36" spans="1:24" ht="28.5" customHeight="1">
      <c r="A36" s="35" t="str">
        <f>'[1]Access-Jun'!A36</f>
        <v>71103</v>
      </c>
      <c r="B36" s="36" t="str">
        <f>'[1]Access-Jun'!B36</f>
        <v>ENCARGOS FINANC.DA UNIAO-SENTENCAS JUDICIAIS</v>
      </c>
      <c r="C36" s="37" t="str">
        <f>CONCATENATE('[1]Access-Jun'!C36,".",'[1]Access-Jun'!D36)</f>
        <v>28.846</v>
      </c>
      <c r="D36" s="37" t="str">
        <f>CONCATENATE('[1]Access-Jun'!E36,".",'[1]Access-Jun'!G36)</f>
        <v>0901.0005</v>
      </c>
      <c r="E36" s="36" t="str">
        <f>'[1]Access-Jun'!F36</f>
        <v>OPERACOES ESPECIAIS: CUMPRIMENTO DE SENTENCAS JUDICIAIS</v>
      </c>
      <c r="F36" s="36" t="str">
        <f>'[1]Access-Jun'!H36</f>
        <v>SENTENCAS JUDICIAIS TRANSITADAS EM JULGADO (PRECATORIOS)</v>
      </c>
      <c r="G36" s="37" t="str">
        <f>'[1]Access-Jun'!I36</f>
        <v>1</v>
      </c>
      <c r="H36" s="37" t="str">
        <f>'[1]Access-Jun'!J36</f>
        <v>0100</v>
      </c>
      <c r="I36" s="36" t="str">
        <f>'[1]Access-Jun'!K36</f>
        <v>RECURSOS ORDINARIOS</v>
      </c>
      <c r="J36" s="37" t="str">
        <f>'[1]Access-Jun'!L36</f>
        <v>1</v>
      </c>
      <c r="K36" s="41"/>
      <c r="L36" s="41"/>
      <c r="M36" s="41"/>
      <c r="N36" s="41">
        <f t="shared" si="0"/>
        <v>0</v>
      </c>
      <c r="O36" s="41"/>
      <c r="P36" s="43">
        <f>IF('[1]Access-Jun'!N36=0,'[1]Access-Jun'!M36,0)</f>
        <v>0</v>
      </c>
      <c r="Q36" s="43">
        <f>IF('[1]Access-Jun'!N36&gt;0,'[1]Access-Jun'!N36,0)</f>
        <v>85860033</v>
      </c>
      <c r="R36" s="43">
        <f t="shared" si="1"/>
        <v>85860033</v>
      </c>
      <c r="S36" s="43">
        <f>'[1]Access-Jun'!O36</f>
        <v>83184276.109999999</v>
      </c>
      <c r="T36" s="44">
        <f t="shared" si="2"/>
        <v>0.96883582737500229</v>
      </c>
      <c r="U36" s="43">
        <f>'[1]Access-Jun'!P36</f>
        <v>83184276.109999999</v>
      </c>
      <c r="V36" s="44">
        <f t="shared" si="3"/>
        <v>0.96883582737500229</v>
      </c>
      <c r="W36" s="43">
        <f>'[1]Access-Jun'!Q36</f>
        <v>83184276.109999999</v>
      </c>
      <c r="X36" s="44">
        <f t="shared" si="4"/>
        <v>0.96883582737500229</v>
      </c>
    </row>
    <row r="37" spans="1:24" ht="28.5" customHeight="1">
      <c r="A37" s="35" t="str">
        <f>'[1]Access-Jun'!A37</f>
        <v>71103</v>
      </c>
      <c r="B37" s="36" t="str">
        <f>'[1]Access-Jun'!B37</f>
        <v>ENCARGOS FINANC.DA UNIAO-SENTENCAS JUDICIAIS</v>
      </c>
      <c r="C37" s="37" t="str">
        <f>CONCATENATE('[1]Access-Jun'!C37,".",'[1]Access-Jun'!D37)</f>
        <v>28.846</v>
      </c>
      <c r="D37" s="37" t="str">
        <f>CONCATENATE('[1]Access-Jun'!E37,".",'[1]Access-Jun'!G37)</f>
        <v>0901.00G5</v>
      </c>
      <c r="E37" s="36" t="str">
        <f>'[1]Access-Jun'!F37</f>
        <v>OPERACOES ESPECIAIS: CUMPRIMENTO DE SENTENCAS JUDICIAIS</v>
      </c>
      <c r="F37" s="36" t="str">
        <f>'[1]Access-Jun'!H37</f>
        <v>CONTRIBUICAO DA UNIAO, DE SUAS AUTARQUIAS E FUNDACOES PARA O</v>
      </c>
      <c r="G37" s="37" t="str">
        <f>'[1]Access-Jun'!I37</f>
        <v>1</v>
      </c>
      <c r="H37" s="37" t="str">
        <f>'[1]Access-Jun'!J37</f>
        <v>0100</v>
      </c>
      <c r="I37" s="36" t="str">
        <f>'[1]Access-Jun'!K37</f>
        <v>RECURSOS ORDINARIOS</v>
      </c>
      <c r="J37" s="37" t="str">
        <f>'[1]Access-Jun'!L37</f>
        <v>1</v>
      </c>
      <c r="K37" s="41"/>
      <c r="L37" s="41"/>
      <c r="M37" s="41"/>
      <c r="N37" s="41">
        <f t="shared" si="0"/>
        <v>0</v>
      </c>
      <c r="O37" s="41"/>
      <c r="P37" s="43">
        <f>IF('[1]Access-Jun'!N37=0,'[1]Access-Jun'!M37,0)</f>
        <v>5234998</v>
      </c>
      <c r="Q37" s="43">
        <f>IF('[1]Access-Jun'!N37&gt;0,'[1]Access-Jun'!N37,0)</f>
        <v>0</v>
      </c>
      <c r="R37" s="43">
        <f t="shared" si="1"/>
        <v>5234998</v>
      </c>
      <c r="S37" s="43">
        <f>'[1]Access-Jun'!O37</f>
        <v>5234993.3600000003</v>
      </c>
      <c r="T37" s="44">
        <f t="shared" si="2"/>
        <v>0.99999911365773209</v>
      </c>
      <c r="U37" s="43">
        <f>'[1]Access-Jun'!P37</f>
        <v>5234993.3600000003</v>
      </c>
      <c r="V37" s="44">
        <f t="shared" si="3"/>
        <v>0.99999911365773209</v>
      </c>
      <c r="W37" s="43">
        <f>'[1]Access-Jun'!Q37</f>
        <v>5234993.3600000003</v>
      </c>
      <c r="X37" s="44">
        <f t="shared" si="4"/>
        <v>0.99999911365773209</v>
      </c>
    </row>
    <row r="38" spans="1:24" ht="28.5" customHeight="1">
      <c r="A38" s="35" t="str">
        <f>'[1]Access-Jun'!A38</f>
        <v>71103</v>
      </c>
      <c r="B38" s="36" t="str">
        <f>'[1]Access-Jun'!B38</f>
        <v>ENCARGOS FINANC.DA UNIAO-SENTENCAS JUDICIAIS</v>
      </c>
      <c r="C38" s="37" t="str">
        <f>CONCATENATE('[1]Access-Jun'!C38,".",'[1]Access-Jun'!D38)</f>
        <v>28.846</v>
      </c>
      <c r="D38" s="37" t="str">
        <f>CONCATENATE('[1]Access-Jun'!E38,".",'[1]Access-Jun'!G38)</f>
        <v>0901.0625</v>
      </c>
      <c r="E38" s="36" t="str">
        <f>'[1]Access-Jun'!F38</f>
        <v>OPERACOES ESPECIAIS: CUMPRIMENTO DE SENTENCAS JUDICIAIS</v>
      </c>
      <c r="F38" s="36" t="str">
        <f>'[1]Access-Jun'!H38</f>
        <v>SENTENCAS JUDICIAIS TRANSITADAS EM JULGADO DE PEQUENO VALOR</v>
      </c>
      <c r="G38" s="37" t="str">
        <f>'[1]Access-Jun'!I38</f>
        <v>1</v>
      </c>
      <c r="H38" s="37" t="str">
        <f>'[1]Access-Jun'!J38</f>
        <v>0100</v>
      </c>
      <c r="I38" s="36" t="str">
        <f>'[1]Access-Jun'!K38</f>
        <v>RECURSOS ORDINARIOS</v>
      </c>
      <c r="J38" s="37" t="str">
        <f>'[1]Access-Jun'!L38</f>
        <v>5</v>
      </c>
      <c r="K38" s="41"/>
      <c r="L38" s="41"/>
      <c r="M38" s="41"/>
      <c r="N38" s="41">
        <f t="shared" si="0"/>
        <v>0</v>
      </c>
      <c r="O38" s="41"/>
      <c r="P38" s="43">
        <f>IF('[1]Access-Jun'!N38=0,'[1]Access-Jun'!M38,0)</f>
        <v>80563</v>
      </c>
      <c r="Q38" s="43">
        <f>IF('[1]Access-Jun'!N38&gt;0,'[1]Access-Jun'!N38,0)</f>
        <v>0</v>
      </c>
      <c r="R38" s="43">
        <f t="shared" si="1"/>
        <v>80563</v>
      </c>
      <c r="S38" s="43">
        <f>'[1]Access-Jun'!O38</f>
        <v>80561.850000000006</v>
      </c>
      <c r="T38" s="44">
        <f t="shared" si="2"/>
        <v>0.99998572545709574</v>
      </c>
      <c r="U38" s="43">
        <f>'[1]Access-Jun'!P38</f>
        <v>80561.850000000006</v>
      </c>
      <c r="V38" s="44">
        <f t="shared" si="3"/>
        <v>0.99998572545709574</v>
      </c>
      <c r="W38" s="43">
        <f>'[1]Access-Jun'!Q38</f>
        <v>80561.850000000006</v>
      </c>
      <c r="X38" s="44">
        <f t="shared" si="4"/>
        <v>0.99998572545709574</v>
      </c>
    </row>
    <row r="39" spans="1:24" ht="28.5" customHeight="1">
      <c r="A39" s="35" t="str">
        <f>'[1]Access-Jun'!A39</f>
        <v>71103</v>
      </c>
      <c r="B39" s="36" t="str">
        <f>'[1]Access-Jun'!B39</f>
        <v>ENCARGOS FINANC.DA UNIAO-SENTENCAS JUDICIAIS</v>
      </c>
      <c r="C39" s="37" t="str">
        <f>CONCATENATE('[1]Access-Jun'!C39,".",'[1]Access-Jun'!D39)</f>
        <v>28.846</v>
      </c>
      <c r="D39" s="37" t="str">
        <f>CONCATENATE('[1]Access-Jun'!E39,".",'[1]Access-Jun'!G39)</f>
        <v>0901.0625</v>
      </c>
      <c r="E39" s="36" t="str">
        <f>'[1]Access-Jun'!F39</f>
        <v>OPERACOES ESPECIAIS: CUMPRIMENTO DE SENTENCAS JUDICIAIS</v>
      </c>
      <c r="F39" s="36" t="str">
        <f>'[1]Access-Jun'!H39</f>
        <v>SENTENCAS JUDICIAIS TRANSITADAS EM JULGADO DE PEQUENO VALOR</v>
      </c>
      <c r="G39" s="37" t="str">
        <f>'[1]Access-Jun'!I39</f>
        <v>1</v>
      </c>
      <c r="H39" s="37" t="str">
        <f>'[1]Access-Jun'!J39</f>
        <v>0100</v>
      </c>
      <c r="I39" s="36" t="str">
        <f>'[1]Access-Jun'!K39</f>
        <v>RECURSOS ORDINARIOS</v>
      </c>
      <c r="J39" s="37" t="str">
        <f>'[1]Access-Jun'!L39</f>
        <v>3</v>
      </c>
      <c r="K39" s="41"/>
      <c r="L39" s="41"/>
      <c r="M39" s="41"/>
      <c r="N39" s="41">
        <f t="shared" si="0"/>
        <v>0</v>
      </c>
      <c r="O39" s="41"/>
      <c r="P39" s="43">
        <f>IF('[1]Access-Jun'!N39=0,'[1]Access-Jun'!M39,0)</f>
        <v>126563370</v>
      </c>
      <c r="Q39" s="43">
        <f>IF('[1]Access-Jun'!N39&gt;0,'[1]Access-Jun'!N39,0)</f>
        <v>0</v>
      </c>
      <c r="R39" s="43">
        <f t="shared" si="1"/>
        <v>126563370</v>
      </c>
      <c r="S39" s="43">
        <f>'[1]Access-Jun'!O39</f>
        <v>126482012.95</v>
      </c>
      <c r="T39" s="44">
        <f t="shared" si="2"/>
        <v>0.9993571832829673</v>
      </c>
      <c r="U39" s="43">
        <f>'[1]Access-Jun'!P39</f>
        <v>126482011.79000001</v>
      </c>
      <c r="V39" s="44">
        <f t="shared" si="3"/>
        <v>0.99935717411759817</v>
      </c>
      <c r="W39" s="43">
        <f>'[1]Access-Jun'!Q39</f>
        <v>126482011.79000001</v>
      </c>
      <c r="X39" s="44">
        <f t="shared" si="4"/>
        <v>0.99935717411759817</v>
      </c>
    </row>
    <row r="40" spans="1:24" ht="28.5" customHeight="1" thickBot="1">
      <c r="A40" s="35" t="str">
        <f>'[1]Access-Jun'!A40</f>
        <v>71103</v>
      </c>
      <c r="B40" s="36" t="str">
        <f>'[1]Access-Jun'!B40</f>
        <v>ENCARGOS FINANC.DA UNIAO-SENTENCAS JUDICIAIS</v>
      </c>
      <c r="C40" s="37" t="str">
        <f>CONCATENATE('[1]Access-Jun'!C40,".",'[1]Access-Jun'!D40)</f>
        <v>28.846</v>
      </c>
      <c r="D40" s="37" t="str">
        <f>CONCATENATE('[1]Access-Jun'!E40,".",'[1]Access-Jun'!G40)</f>
        <v>0901.0625</v>
      </c>
      <c r="E40" s="36" t="str">
        <f>'[1]Access-Jun'!F40</f>
        <v>OPERACOES ESPECIAIS: CUMPRIMENTO DE SENTENCAS JUDICIAIS</v>
      </c>
      <c r="F40" s="36" t="str">
        <f>'[1]Access-Jun'!H40</f>
        <v>SENTENCAS JUDICIAIS TRANSITADAS EM JULGADO DE PEQUENO VALOR</v>
      </c>
      <c r="G40" s="37" t="str">
        <f>'[1]Access-Jun'!I40</f>
        <v>1</v>
      </c>
      <c r="H40" s="37" t="str">
        <f>'[1]Access-Jun'!J40</f>
        <v>0100</v>
      </c>
      <c r="I40" s="36" t="str">
        <f>'[1]Access-Jun'!K40</f>
        <v>RECURSOS ORDINARIOS</v>
      </c>
      <c r="J40" s="37" t="str">
        <f>'[1]Access-Jun'!L40</f>
        <v>1</v>
      </c>
      <c r="K40" s="41"/>
      <c r="L40" s="41"/>
      <c r="M40" s="41"/>
      <c r="N40" s="41">
        <f t="shared" si="0"/>
        <v>0</v>
      </c>
      <c r="O40" s="41"/>
      <c r="P40" s="43">
        <f>IF('[1]Access-Jun'!N40=0,'[1]Access-Jun'!M40,0)</f>
        <v>17327028</v>
      </c>
      <c r="Q40" s="43">
        <f>IF('[1]Access-Jun'!N40&gt;0,'[1]Access-Jun'!N40,0)</f>
        <v>0</v>
      </c>
      <c r="R40" s="43">
        <f t="shared" si="1"/>
        <v>17327028</v>
      </c>
      <c r="S40" s="43">
        <f>'[1]Access-Jun'!O40</f>
        <v>17327024.010000002</v>
      </c>
      <c r="T40" s="44">
        <f t="shared" si="2"/>
        <v>0.99999976972392501</v>
      </c>
      <c r="U40" s="43">
        <f>'[1]Access-Jun'!P40</f>
        <v>17327024.010000002</v>
      </c>
      <c r="V40" s="44">
        <f t="shared" si="3"/>
        <v>0.99999976972392501</v>
      </c>
      <c r="W40" s="43">
        <f>'[1]Access-Jun'!Q40</f>
        <v>17327024.010000002</v>
      </c>
      <c r="X40" s="44">
        <f t="shared" si="4"/>
        <v>0.99999976972392501</v>
      </c>
    </row>
    <row r="41" spans="1:24" ht="28.5" customHeight="1" thickBot="1">
      <c r="A41" s="14" t="s">
        <v>48</v>
      </c>
      <c r="B41" s="45"/>
      <c r="C41" s="45"/>
      <c r="D41" s="45"/>
      <c r="E41" s="45"/>
      <c r="F41" s="45"/>
      <c r="G41" s="45"/>
      <c r="H41" s="45"/>
      <c r="I41" s="45"/>
      <c r="J41" s="15"/>
      <c r="K41" s="46">
        <f t="shared" ref="K41:S41" si="5">SUM(K10:K40)</f>
        <v>0</v>
      </c>
      <c r="L41" s="46">
        <f t="shared" si="5"/>
        <v>0</v>
      </c>
      <c r="M41" s="46">
        <f t="shared" si="5"/>
        <v>0</v>
      </c>
      <c r="N41" s="46">
        <f t="shared" si="5"/>
        <v>0</v>
      </c>
      <c r="O41" s="46">
        <f t="shared" si="5"/>
        <v>0</v>
      </c>
      <c r="P41" s="47">
        <f t="shared" si="5"/>
        <v>929687437</v>
      </c>
      <c r="Q41" s="47">
        <f t="shared" si="5"/>
        <v>3182714311</v>
      </c>
      <c r="R41" s="47">
        <f>SUM(R10:R40)</f>
        <v>4112401748</v>
      </c>
      <c r="S41" s="47">
        <f t="shared" si="5"/>
        <v>3995469734.21</v>
      </c>
      <c r="T41" s="48">
        <f t="shared" si="2"/>
        <v>0.97156600425849249</v>
      </c>
      <c r="U41" s="47">
        <f>SUM(U10:U40)</f>
        <v>3995469730.9200006</v>
      </c>
      <c r="V41" s="48">
        <f t="shared" si="3"/>
        <v>0.97156600345847355</v>
      </c>
      <c r="W41" s="47">
        <f>SUM(W10:W40)</f>
        <v>3995469730.9200006</v>
      </c>
      <c r="X41" s="48">
        <f t="shared" si="4"/>
        <v>0.97156600345847355</v>
      </c>
    </row>
    <row r="42" spans="1:24" ht="28.5" customHeight="1">
      <c r="A42" s="49" t="s">
        <v>49</v>
      </c>
      <c r="B42" s="2"/>
      <c r="C42" s="2"/>
      <c r="D42" s="2"/>
      <c r="E42" s="2"/>
      <c r="F42" s="2"/>
      <c r="G42" s="2"/>
      <c r="H42" s="3"/>
      <c r="I42" s="3"/>
      <c r="J42" s="3"/>
      <c r="K42" s="2"/>
      <c r="L42" s="2"/>
      <c r="M42" s="2"/>
      <c r="N42" s="2"/>
      <c r="O42" s="2"/>
      <c r="P42" s="50"/>
      <c r="Q42" s="2"/>
      <c r="R42" s="2"/>
      <c r="S42" s="2"/>
      <c r="T42" s="2"/>
      <c r="U42" s="4"/>
      <c r="V42" s="2"/>
      <c r="W42" s="4"/>
      <c r="X42" s="2"/>
    </row>
    <row r="43" spans="1:24" ht="28.5" customHeight="1">
      <c r="A43" s="51" t="s">
        <v>50</v>
      </c>
      <c r="B43" s="52"/>
      <c r="C43" s="2"/>
      <c r="D43" s="2"/>
      <c r="E43" s="2"/>
      <c r="F43" s="2"/>
      <c r="G43" s="2"/>
      <c r="H43" s="3"/>
      <c r="I43" s="3"/>
      <c r="J43" s="3"/>
      <c r="K43" s="2"/>
      <c r="L43" s="2"/>
      <c r="M43" s="2"/>
      <c r="N43" s="53"/>
      <c r="O43" s="54"/>
      <c r="P43" s="55"/>
      <c r="Q43" s="56"/>
      <c r="R43" s="57"/>
      <c r="S43" s="55"/>
      <c r="T43" s="58"/>
      <c r="U43" s="55"/>
      <c r="V43" s="58"/>
      <c r="W43" s="55"/>
      <c r="X43" s="2"/>
    </row>
    <row r="44" spans="1:24" ht="33.75" customHeight="1">
      <c r="A44" s="2"/>
      <c r="B44" s="52"/>
      <c r="C44" s="2"/>
      <c r="D44" s="2"/>
      <c r="E44" s="2"/>
      <c r="F44" s="2"/>
      <c r="G44" s="2"/>
      <c r="H44" s="3"/>
      <c r="I44" s="3"/>
      <c r="J44" s="3"/>
      <c r="K44" s="2"/>
      <c r="L44" s="2"/>
      <c r="M44" s="2"/>
      <c r="N44" s="59"/>
      <c r="O44" s="54"/>
      <c r="P44" s="60"/>
      <c r="Q44" s="56"/>
      <c r="R44" s="57"/>
      <c r="S44" s="57"/>
      <c r="T44" s="61"/>
      <c r="U44" s="57"/>
      <c r="V44" s="61"/>
      <c r="W44" s="57"/>
      <c r="X44" s="2"/>
    </row>
    <row r="45" spans="1:24" ht="33.75" customHeight="1">
      <c r="N45" s="59"/>
      <c r="O45" s="54"/>
      <c r="P45" s="60"/>
      <c r="Q45" s="62"/>
      <c r="R45" s="62"/>
      <c r="S45" s="62"/>
      <c r="T45" s="62"/>
      <c r="U45" s="62"/>
      <c r="V45" s="62"/>
      <c r="W45" s="62"/>
      <c r="X45" s="63"/>
    </row>
    <row r="46" spans="1:24" ht="33.75" customHeight="1">
      <c r="A46" s="64"/>
      <c r="B46" s="64"/>
      <c r="C46" s="64"/>
      <c r="N46" s="53"/>
      <c r="O46" s="54"/>
      <c r="P46" s="65"/>
      <c r="Q46" s="65"/>
      <c r="R46" s="65"/>
      <c r="S46" s="65"/>
      <c r="T46" s="61"/>
      <c r="U46" s="65"/>
      <c r="V46" s="61"/>
      <c r="W46" s="65"/>
      <c r="X46" s="63"/>
    </row>
    <row r="47" spans="1:24" ht="33.75" customHeight="1">
      <c r="N47" s="66"/>
      <c r="O47" s="67"/>
      <c r="P47" s="67"/>
      <c r="R47" s="67"/>
      <c r="S47" s="67"/>
      <c r="T47" s="67"/>
      <c r="U47" s="67"/>
      <c r="V47" s="67"/>
      <c r="W47" s="67"/>
      <c r="X47" s="63"/>
    </row>
    <row r="48" spans="1:24" ht="33.75" customHeight="1">
      <c r="C48" s="64"/>
      <c r="N48" s="66"/>
      <c r="O48" s="63"/>
      <c r="P48" s="68"/>
      <c r="R48" s="69"/>
      <c r="S48" s="69"/>
      <c r="T48" s="70"/>
      <c r="U48" s="69"/>
      <c r="V48" s="70"/>
      <c r="W48" s="69"/>
      <c r="X48" s="63"/>
    </row>
    <row r="49" spans="3:24" ht="33.75" customHeight="1">
      <c r="C49" s="64"/>
      <c r="N49" s="66"/>
      <c r="O49" s="67"/>
      <c r="P49" s="67"/>
      <c r="R49" s="67"/>
      <c r="S49" s="67"/>
      <c r="T49" s="67"/>
      <c r="U49" s="67"/>
      <c r="V49" s="67"/>
      <c r="W49" s="67"/>
      <c r="X49" s="67"/>
    </row>
    <row r="50" spans="3:24" ht="33" customHeight="1">
      <c r="N50" s="66"/>
      <c r="O50" s="63"/>
      <c r="P50" s="68"/>
      <c r="R50" s="69"/>
      <c r="S50" s="69"/>
      <c r="T50" s="70"/>
      <c r="U50" s="69"/>
      <c r="V50" s="70"/>
      <c r="W50" s="69"/>
      <c r="X50" s="63"/>
    </row>
  </sheetData>
  <mergeCells count="17">
    <mergeCell ref="A41:J4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2018-07-19T15:55:15Z</dcterms:created>
  <dcterms:modified xsi:type="dcterms:W3CDTF">2018-07-19T15:56:02Z</dcterms:modified>
</cp:coreProperties>
</file>