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Set" sheetId="1" r:id="rId1"/>
  </sheets>
  <externalReferences>
    <externalReference r:id="rId2"/>
  </externalReferences>
  <definedNames>
    <definedName name="_xlnm.Print_Area" localSheetId="0">Set!$A$1:$X$43</definedName>
  </definedNames>
  <calcPr calcId="144525"/>
</workbook>
</file>

<file path=xl/calcChain.xml><?xml version="1.0" encoding="utf-8"?>
<calcChain xmlns="http://schemas.openxmlformats.org/spreadsheetml/2006/main">
  <c r="O41" i="1" l="1"/>
  <c r="M41" i="1"/>
  <c r="L41" i="1"/>
  <c r="K41" i="1"/>
  <c r="W40" i="1"/>
  <c r="U40" i="1"/>
  <c r="S40" i="1"/>
  <c r="R40" i="1"/>
  <c r="X40" i="1" s="1"/>
  <c r="Q40" i="1"/>
  <c r="P40" i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R39" i="1" s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R38" i="1" s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R37" i="1" s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R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41" i="1" s="1"/>
  <c r="U10" i="1"/>
  <c r="U41" i="1" s="1"/>
  <c r="S10" i="1"/>
  <c r="S41" i="1" s="1"/>
  <c r="Q10" i="1"/>
  <c r="Q41" i="1" s="1"/>
  <c r="P10" i="1"/>
  <c r="P41" i="1" s="1"/>
  <c r="N10" i="1"/>
  <c r="N41" i="1" s="1"/>
  <c r="J10" i="1"/>
  <c r="I10" i="1"/>
  <c r="H10" i="1"/>
  <c r="G10" i="1"/>
  <c r="F10" i="1"/>
  <c r="E10" i="1"/>
  <c r="D10" i="1"/>
  <c r="C10" i="1"/>
  <c r="B10" i="1"/>
  <c r="A10" i="1"/>
  <c r="R11" i="1" l="1"/>
  <c r="R12" i="1"/>
  <c r="R13" i="1"/>
  <c r="V13" i="1" s="1"/>
  <c r="R14" i="1"/>
  <c r="X14" i="1" s="1"/>
  <c r="R15" i="1"/>
  <c r="R16" i="1"/>
  <c r="R17" i="1"/>
  <c r="R18" i="1"/>
  <c r="V18" i="1" s="1"/>
  <c r="R19" i="1"/>
  <c r="R20" i="1"/>
  <c r="R21" i="1"/>
  <c r="R22" i="1"/>
  <c r="V22" i="1" s="1"/>
  <c r="R23" i="1"/>
  <c r="R24" i="1"/>
  <c r="R25" i="1"/>
  <c r="R26" i="1"/>
  <c r="V26" i="1" s="1"/>
  <c r="R27" i="1"/>
  <c r="R28" i="1"/>
  <c r="R29" i="1"/>
  <c r="R30" i="1"/>
  <c r="V30" i="1" s="1"/>
  <c r="X12" i="1"/>
  <c r="T12" i="1"/>
  <c r="V12" i="1"/>
  <c r="X11" i="1"/>
  <c r="T11" i="1"/>
  <c r="V11" i="1"/>
  <c r="X13" i="1"/>
  <c r="T13" i="1"/>
  <c r="X16" i="1"/>
  <c r="T16" i="1"/>
  <c r="V16" i="1"/>
  <c r="X17" i="1"/>
  <c r="T17" i="1"/>
  <c r="V17" i="1"/>
  <c r="X19" i="1"/>
  <c r="T19" i="1"/>
  <c r="V19" i="1"/>
  <c r="X20" i="1"/>
  <c r="T20" i="1"/>
  <c r="V20" i="1"/>
  <c r="X21" i="1"/>
  <c r="T21" i="1"/>
  <c r="V21" i="1"/>
  <c r="T22" i="1"/>
  <c r="X23" i="1"/>
  <c r="T23" i="1"/>
  <c r="V23" i="1"/>
  <c r="X24" i="1"/>
  <c r="T24" i="1"/>
  <c r="V24" i="1"/>
  <c r="X25" i="1"/>
  <c r="T25" i="1"/>
  <c r="V25" i="1"/>
  <c r="T26" i="1"/>
  <c r="X27" i="1"/>
  <c r="T27" i="1"/>
  <c r="V27" i="1"/>
  <c r="X28" i="1"/>
  <c r="T28" i="1"/>
  <c r="V28" i="1"/>
  <c r="X29" i="1"/>
  <c r="T29" i="1"/>
  <c r="V29" i="1"/>
  <c r="T30" i="1"/>
  <c r="X31" i="1"/>
  <c r="T31" i="1"/>
  <c r="V31" i="1"/>
  <c r="X32" i="1"/>
  <c r="T32" i="1"/>
  <c r="V32" i="1"/>
  <c r="X33" i="1"/>
  <c r="T33" i="1"/>
  <c r="V33" i="1"/>
  <c r="X34" i="1"/>
  <c r="T34" i="1"/>
  <c r="V34" i="1"/>
  <c r="X35" i="1"/>
  <c r="T35" i="1"/>
  <c r="V35" i="1"/>
  <c r="X36" i="1"/>
  <c r="T36" i="1"/>
  <c r="V36" i="1"/>
  <c r="X37" i="1"/>
  <c r="T37" i="1"/>
  <c r="V37" i="1"/>
  <c r="X38" i="1"/>
  <c r="T38" i="1"/>
  <c r="V38" i="1"/>
  <c r="X39" i="1"/>
  <c r="T39" i="1"/>
  <c r="V39" i="1"/>
  <c r="X15" i="1"/>
  <c r="T15" i="1"/>
  <c r="V15" i="1"/>
  <c r="R10" i="1"/>
  <c r="V40" i="1"/>
  <c r="T40" i="1"/>
  <c r="T18" i="1" l="1"/>
  <c r="V14" i="1"/>
  <c r="X30" i="1"/>
  <c r="X26" i="1"/>
  <c r="X22" i="1"/>
  <c r="X18" i="1"/>
  <c r="T14" i="1"/>
  <c r="R41" i="1"/>
  <c r="X10" i="1"/>
  <c r="T10" i="1"/>
  <c r="V10" i="1"/>
  <c r="V41" i="1" l="1"/>
  <c r="X41" i="1"/>
  <c r="T41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<sst xmlns="http://schemas.openxmlformats.org/spreadsheetml/2006/main" count="55" uniqueCount="51">
  <si>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</si>
  <si>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</si>
  <si>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</si>
  <si>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</si>
  <si>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</si>
  <si>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</si>
  <si>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</si>
  <si>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</si>
  <si>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</si>
  <si>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</si>
  <si>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</si>
  <si>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</si>
  <si>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</si>
  <si>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</si>
  <si>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</si>
  <si>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</si>
  <si>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</si>
  <si>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</si>
  <si>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</si>
  <si>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</si>
  <si>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</si>
  <si>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</si>
  <si>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</si>
  <si>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</si>
  <si>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</si>
  <si>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</si>
  <si>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</si>
  <si>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</si>
  <si>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</si>
  <si>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POut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</si>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</sst>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color rgb="FF000000"/>
      <name val="Arial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0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3" fillId="0" borderId="0" applyBorder="0" applyAlignment="0" applyProtection="0"/>
    <xf numFmtId="170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3" fillId="0" borderId="0" applyFill="0" applyBorder="0" applyAlignment="0" applyProtection="0"/>
    <xf numFmtId="0" fontId="3" fillId="0" borderId="0" applyFill="0" applyBorder="0" applyAlignment="0" applyProtection="0"/>
    <xf numFmtId="174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3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40" fillId="0" borderId="0"/>
    <xf numFmtId="0" fontId="39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42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2" fillId="8" borderId="36" applyNumberFormat="0" applyAlignment="0" applyProtection="0"/>
    <xf numFmtId="0" fontId="42" fillId="8" borderId="36" applyNumberFormat="0" applyAlignment="0" applyProtection="0"/>
    <xf numFmtId="0" fontId="43" fillId="8" borderId="36"/>
    <xf numFmtId="0" fontId="42" fillId="8" borderId="36" applyNumberFormat="0" applyAlignment="0" applyProtection="0"/>
    <xf numFmtId="0" fontId="42" fillId="8" borderId="36" applyNumberFormat="0" applyAlignment="0" applyProtection="0"/>
    <xf numFmtId="38" fontId="7" fillId="0" borderId="0"/>
    <xf numFmtId="38" fontId="44" fillId="0" borderId="37"/>
    <xf numFmtId="179" fontId="41" fillId="0" borderId="0">
      <protection locked="0"/>
    </xf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7" fillId="0" borderId="0"/>
    <xf numFmtId="180" fontId="3" fillId="0" borderId="0" applyFill="0" applyBorder="0" applyAlignment="0" applyProtection="0"/>
    <xf numFmtId="170" fontId="3" fillId="0" borderId="0"/>
    <xf numFmtId="0" fontId="3" fillId="0" borderId="0"/>
    <xf numFmtId="170" fontId="3" fillId="0" borderId="0"/>
    <xf numFmtId="170" fontId="41" fillId="0" borderId="0"/>
    <xf numFmtId="170" fontId="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7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8" fillId="0" borderId="0" applyNumberFormat="0" applyFill="0" applyBorder="0" applyAlignment="0" applyProtection="0"/>
    <xf numFmtId="0" fontId="49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2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3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39"/>
    <xf numFmtId="2" fontId="56" fillId="0" borderId="0">
      <protection locked="0"/>
    </xf>
    <xf numFmtId="2" fontId="56" fillId="0" borderId="0">
      <protection locked="0"/>
    </xf>
    <xf numFmtId="0" fontId="57" fillId="0" borderId="40" applyNumberFormat="0" applyFill="0" applyAlignment="0" applyProtection="0"/>
    <xf numFmtId="0" fontId="57" fillId="0" borderId="40" applyNumberFormat="0" applyFill="0" applyAlignment="0" applyProtection="0"/>
    <xf numFmtId="0" fontId="58" fillId="0" borderId="40"/>
    <xf numFmtId="0" fontId="57" fillId="0" borderId="40" applyNumberFormat="0" applyFill="0" applyAlignment="0" applyProtection="0"/>
    <xf numFmtId="0" fontId="57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1" fillId="0" borderId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3" fontId="7" fillId="0" borderId="0"/>
    <xf numFmtId="0" fontId="45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49" fontId="2" fillId="0" borderId="21" xfId="3" applyNumberFormat="1" applyFont="1" applyFill="1" applyBorder="1" applyAlignment="1">
      <alignment horizontal="left" vertical="center" wrapText="1"/>
    </xf>
    <xf numFmtId="49" fontId="2" fillId="0" borderId="21" xfId="3" applyNumberFormat="1" applyFont="1" applyFill="1" applyBorder="1" applyAlignment="1">
      <alignment horizontal="center" vertical="center" wrapText="1"/>
    </xf>
    <xf numFmtId="49" fontId="2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2" fillId="0" borderId="21" xfId="5" applyNumberFormat="1" applyFont="1" applyBorder="1" applyAlignment="1">
      <alignment horizontal="right" vertical="center"/>
    </xf>
    <xf numFmtId="164" fontId="2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4" applyNumberFormat="1" applyFont="1" applyBorder="1" applyAlignment="1">
      <alignment horizontal="right" vertical="center"/>
    </xf>
    <xf numFmtId="0" fontId="3" fillId="0" borderId="0" xfId="0" applyFont="1" applyBorder="1"/>
    <xf numFmtId="43" fontId="2" fillId="0" borderId="0" xfId="1" applyFont="1" applyBorder="1"/>
    <xf numFmtId="0" fontId="4" fillId="0" borderId="0" xfId="0" applyFont="1" applyBorder="1"/>
    <xf numFmtId="43" fontId="2" fillId="0" borderId="0" xfId="0" applyNumberFormat="1" applyFont="1" applyBorder="1"/>
  </cellXfs>
  <cellStyles count="390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2" xfId="242"/>
    <cellStyle name="Normal 2 2" xfId="243"/>
    <cellStyle name="Normal 2 3" xfId="244"/>
    <cellStyle name="Normal 2 3 2" xfId="245"/>
    <cellStyle name="Normal 2 3_00_Decisão Anexo V 2015_MEMORIAL_Oficial SOF" xfId="246"/>
    <cellStyle name="Normal 2 4" xfId="247"/>
    <cellStyle name="Normal 2 5" xfId="248"/>
    <cellStyle name="Normal 2 6" xfId="249"/>
    <cellStyle name="Normal 2 7" xfId="250"/>
    <cellStyle name="Normal 2 8" xfId="3"/>
    <cellStyle name="Normal 2_00_Decisão Anexo V 2015_MEMORIAL_Oficial SOF" xfId="251"/>
    <cellStyle name="Normal 3" xfId="252"/>
    <cellStyle name="Normal 3 2" xfId="253"/>
    <cellStyle name="Normal 3_05_Impactos_Demais PLs_2013_Dados CNJ de jul-12" xfId="254"/>
    <cellStyle name="Normal 4" xfId="255"/>
    <cellStyle name="Normal 5" xfId="256"/>
    <cellStyle name="Normal 6" xfId="257"/>
    <cellStyle name="Normal 7" xfId="258"/>
    <cellStyle name="Normal 8" xfId="259"/>
    <cellStyle name="Normal 9" xfId="260"/>
    <cellStyle name="Nota 2" xfId="261"/>
    <cellStyle name="Nota 2 2" xfId="262"/>
    <cellStyle name="Nota 2_00_Decisão Anexo V 2015_MEMORIAL_Oficial SOF" xfId="263"/>
    <cellStyle name="Nota 3" xfId="264"/>
    <cellStyle name="Nota 4" xfId="265"/>
    <cellStyle name="Note" xfId="266"/>
    <cellStyle name="Output" xfId="267"/>
    <cellStyle name="Percent_Agenda" xfId="268"/>
    <cellStyle name="Percentual" xfId="269"/>
    <cellStyle name="Ponto" xfId="270"/>
    <cellStyle name="Porcentagem 10" xfId="271"/>
    <cellStyle name="Porcentagem 11" xfId="2"/>
    <cellStyle name="Porcentagem 11 2" xfId="272"/>
    <cellStyle name="Porcentagem 12" xfId="8"/>
    <cellStyle name="Porcentagem 2" xfId="4"/>
    <cellStyle name="Porcentagem 2 2" xfId="273"/>
    <cellStyle name="Porcentagem 2 3" xfId="274"/>
    <cellStyle name="Porcentagem 2_FCDF 2014_2ª Versão" xfId="275"/>
    <cellStyle name="Porcentagem 3" xfId="276"/>
    <cellStyle name="Porcentagem 4" xfId="277"/>
    <cellStyle name="Porcentagem 5" xfId="278"/>
    <cellStyle name="Porcentagem 6" xfId="279"/>
    <cellStyle name="Porcentagem 7" xfId="280"/>
    <cellStyle name="Porcentagem 8" xfId="281"/>
    <cellStyle name="Porcentagem 9" xfId="282"/>
    <cellStyle name="rodape" xfId="283"/>
    <cellStyle name="Saída 2" xfId="284"/>
    <cellStyle name="Saída 2 2" xfId="285"/>
    <cellStyle name="Saída 2_05_Impactos_Demais PLs_2013_Dados CNJ de jul-12" xfId="286"/>
    <cellStyle name="Saída 3" xfId="287"/>
    <cellStyle name="Saída 4" xfId="288"/>
    <cellStyle name="Sep. milhar [0]" xfId="289"/>
    <cellStyle name="Sep. milhar [2]" xfId="290"/>
    <cellStyle name="Separador de m" xfId="291"/>
    <cellStyle name="Separador de milhares 10" xfId="292"/>
    <cellStyle name="Separador de milhares 2" xfId="293"/>
    <cellStyle name="Separador de milhares 2 2" xfId="294"/>
    <cellStyle name="Separador de milhares 2 2 3" xfId="295"/>
    <cellStyle name="Separador de milhares 2 2 6" xfId="296"/>
    <cellStyle name="Separador de milhares 2 2_00_Decisão Anexo V 2015_MEMORIAL_Oficial SOF" xfId="297"/>
    <cellStyle name="Separador de milhares 2 3" xfId="298"/>
    <cellStyle name="Separador de milhares 2 3 2" xfId="299"/>
    <cellStyle name="Separador de milhares 2 3 2 2" xfId="300"/>
    <cellStyle name="Separador de milhares 2 3 2 2 2" xfId="301"/>
    <cellStyle name="Separador de milhares 2 3 2 2_00_Decisão Anexo V 2015_MEMORIAL_Oficial SOF" xfId="302"/>
    <cellStyle name="Separador de milhares 2 3 2_00_Decisão Anexo V 2015_MEMORIAL_Oficial SOF" xfId="303"/>
    <cellStyle name="Separador de milhares 2 3 3" xfId="304"/>
    <cellStyle name="Separador de milhares 2 3_00_Decisão Anexo V 2015_MEMORIAL_Oficial SOF" xfId="305"/>
    <cellStyle name="Separador de milhares 2 4" xfId="306"/>
    <cellStyle name="Separador de milhares 2 5" xfId="307"/>
    <cellStyle name="Separador de milhares 2 5 2" xfId="308"/>
    <cellStyle name="Separador de milhares 2 5_00_Decisão Anexo V 2015_MEMORIAL_Oficial SOF" xfId="309"/>
    <cellStyle name="Separador de milhares 2_00_Decisão Anexo V 2015_MEMORIAL_Oficial SOF" xfId="310"/>
    <cellStyle name="Separador de milhares 3" xfId="311"/>
    <cellStyle name="Separador de milhares 3 2" xfId="312"/>
    <cellStyle name="Separador de milhares 3 3" xfId="313"/>
    <cellStyle name="Separador de milhares 3_00_Decisão Anexo V 2015_MEMORIAL_Oficial SOF" xfId="314"/>
    <cellStyle name="Separador de milhares 4" xfId="315"/>
    <cellStyle name="Separador de milhares 5" xfId="316"/>
    <cellStyle name="Separador de milhares 6" xfId="317"/>
    <cellStyle name="Separador de milhares 7" xfId="318"/>
    <cellStyle name="Separador de milhares 8" xfId="319"/>
    <cellStyle name="Separador de milhares 9" xfId="320"/>
    <cellStyle name="TableStyleLight1" xfId="321"/>
    <cellStyle name="TableStyleLight1 2" xfId="322"/>
    <cellStyle name="TableStyleLight1 3" xfId="323"/>
    <cellStyle name="TableStyleLight1 5" xfId="324"/>
    <cellStyle name="TableStyleLight1_00_Decisão Anexo V 2015_MEMORIAL_Oficial SOF" xfId="325"/>
    <cellStyle name="Texto de Aviso 2" xfId="326"/>
    <cellStyle name="Texto de Aviso 2 2" xfId="327"/>
    <cellStyle name="Texto de Aviso 2_05_Impactos_Demais PLs_2013_Dados CNJ de jul-12" xfId="328"/>
    <cellStyle name="Texto de Aviso 3" xfId="329"/>
    <cellStyle name="Texto de Aviso 4" xfId="330"/>
    <cellStyle name="Texto Explicativo 2" xfId="331"/>
    <cellStyle name="Texto Explicativo 2 2" xfId="332"/>
    <cellStyle name="Texto Explicativo 2_05_Impactos_Demais PLs_2013_Dados CNJ de jul-12" xfId="333"/>
    <cellStyle name="Texto Explicativo 3" xfId="334"/>
    <cellStyle name="Texto Explicativo 4" xfId="335"/>
    <cellStyle name="Texto, derecha" xfId="336"/>
    <cellStyle name="Texto, izquierda" xfId="337"/>
    <cellStyle name="Title" xfId="338"/>
    <cellStyle name="Titulo" xfId="339"/>
    <cellStyle name="Título 1 1" xfId="340"/>
    <cellStyle name="Título 1 2" xfId="341"/>
    <cellStyle name="Título 1 2 2" xfId="342"/>
    <cellStyle name="Título 1 2_05_Impactos_Demais PLs_2013_Dados CNJ de jul-12" xfId="343"/>
    <cellStyle name="Título 1 3" xfId="344"/>
    <cellStyle name="Título 1 4" xfId="345"/>
    <cellStyle name="Título 10" xfId="346"/>
    <cellStyle name="Título 11" xfId="347"/>
    <cellStyle name="Título 2 2" xfId="348"/>
    <cellStyle name="Título 2 2 2" xfId="349"/>
    <cellStyle name="Título 2 2_05_Impactos_Demais PLs_2013_Dados CNJ de jul-12" xfId="350"/>
    <cellStyle name="Título 2 3" xfId="351"/>
    <cellStyle name="Título 2 4" xfId="352"/>
    <cellStyle name="Título 3 2" xfId="353"/>
    <cellStyle name="Título 3 2 2" xfId="354"/>
    <cellStyle name="Título 3 2_05_Impactos_Demais PLs_2013_Dados CNJ de jul-12" xfId="355"/>
    <cellStyle name="Título 3 3" xfId="356"/>
    <cellStyle name="Título 3 4" xfId="357"/>
    <cellStyle name="Título 4 2" xfId="358"/>
    <cellStyle name="Título 4 2 2" xfId="359"/>
    <cellStyle name="Título 4 2_05_Impactos_Demais PLs_2013_Dados CNJ de jul-12" xfId="360"/>
    <cellStyle name="Título 4 3" xfId="361"/>
    <cellStyle name="Título 4 4" xfId="362"/>
    <cellStyle name="Título 5" xfId="363"/>
    <cellStyle name="Título 5 2" xfId="364"/>
    <cellStyle name="Título 5 3" xfId="365"/>
    <cellStyle name="Título 5_05_Impactos_Demais PLs_2013_Dados CNJ de jul-12" xfId="366"/>
    <cellStyle name="Título 6" xfId="367"/>
    <cellStyle name="Título 6 2" xfId="368"/>
    <cellStyle name="Título 6_34" xfId="369"/>
    <cellStyle name="Título 7" xfId="370"/>
    <cellStyle name="Título 8" xfId="371"/>
    <cellStyle name="Título 9" xfId="372"/>
    <cellStyle name="Titulo_00_Equalização ASMED_SOF" xfId="373"/>
    <cellStyle name="Titulo1" xfId="374"/>
    <cellStyle name="Titulo2" xfId="375"/>
    <cellStyle name="Total 2" xfId="376"/>
    <cellStyle name="Total 2 2" xfId="377"/>
    <cellStyle name="Total 2_05_Impactos_Demais PLs_2013_Dados CNJ de jul-12" xfId="378"/>
    <cellStyle name="Total 3" xfId="379"/>
    <cellStyle name="Total 4" xfId="380"/>
    <cellStyle name="V¡rgula" xfId="381"/>
    <cellStyle name="V¡rgula0" xfId="382"/>
    <cellStyle name="Vírgul - Estilo1" xfId="383"/>
    <cellStyle name="Vírgula" xfId="1" builtinId="3"/>
    <cellStyle name="Vírgula 2" xfId="5"/>
    <cellStyle name="Vírgula 2 2" xfId="384"/>
    <cellStyle name="Vírgula 3" xfId="385"/>
    <cellStyle name="Vírgula 4" xfId="386"/>
    <cellStyle name="Vírgula 5" xfId="387"/>
    <cellStyle name="Vírgula 6" xfId="7"/>
    <cellStyle name="Vírgula0" xfId="388"/>
    <cellStyle name="Warning Text" xfId="3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Anexo%20II%20-%20Transparencia%20Mensal%202018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A10" t="str">
            <v>20201</v>
          </cell>
          <cell r="B10" t="str">
            <v>INSTIT.NAC.DE COLONIZ.E REF.AGRARIA - INCRA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5</v>
          </cell>
          <cell r="M10">
            <v>16016095.02</v>
          </cell>
          <cell r="N10">
            <v>16016096</v>
          </cell>
          <cell r="O10">
            <v>15984346.199999999</v>
          </cell>
          <cell r="P10">
            <v>15984346.199999999</v>
          </cell>
          <cell r="Q10">
            <v>15984346.199999999</v>
          </cell>
        </row>
        <row r="11">
          <cell r="A11" t="str">
            <v>20201</v>
          </cell>
          <cell r="B11" t="str">
            <v>INSTIT.NAC.DE COLONIZ.E REF.AGRARIA - INCRA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513219.41</v>
          </cell>
          <cell r="N11">
            <v>513220</v>
          </cell>
          <cell r="O11">
            <v>513219.41</v>
          </cell>
          <cell r="P11">
            <v>513219.41</v>
          </cell>
          <cell r="Q11">
            <v>513219.41</v>
          </cell>
        </row>
        <row r="12">
          <cell r="A12" t="str">
            <v>20201</v>
          </cell>
          <cell r="B12" t="str">
            <v>INSTIT.NAC.DE COLONIZ.E REF.AGRARIA - INCRA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1</v>
          </cell>
          <cell r="M12">
            <v>1347610.88</v>
          </cell>
          <cell r="N12">
            <v>1347611</v>
          </cell>
          <cell r="O12">
            <v>1347610.88</v>
          </cell>
          <cell r="P12">
            <v>1347610.88</v>
          </cell>
          <cell r="Q12">
            <v>1347610.88</v>
          </cell>
        </row>
        <row r="13">
          <cell r="A13" t="str">
            <v>24204</v>
          </cell>
          <cell r="B13" t="str">
            <v>COMISSAO NACIONAL DE ENERGIA NUCLEAR - CNEN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3</v>
          </cell>
          <cell r="M13">
            <v>78970.070000000007</v>
          </cell>
          <cell r="N13">
            <v>78971</v>
          </cell>
          <cell r="O13">
            <v>78970.070000000007</v>
          </cell>
          <cell r="P13">
            <v>78970.070000000007</v>
          </cell>
          <cell r="Q13">
            <v>78970.070000000007</v>
          </cell>
        </row>
        <row r="14">
          <cell r="A14" t="str">
            <v>24204</v>
          </cell>
          <cell r="B14" t="str">
            <v>COMISSAO NACIONAL DE ENERGIA NUCLEAR - CNEN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460825.31</v>
          </cell>
          <cell r="N14">
            <v>460826</v>
          </cell>
          <cell r="O14">
            <v>460825.31</v>
          </cell>
          <cell r="P14">
            <v>460825.31</v>
          </cell>
          <cell r="Q14">
            <v>460825.31</v>
          </cell>
        </row>
        <row r="15">
          <cell r="A15" t="str">
            <v>25201</v>
          </cell>
          <cell r="B15" t="str">
            <v>BANCO CENTRAL DO BRASIL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1618704.28</v>
          </cell>
          <cell r="N15">
            <v>1618705</v>
          </cell>
          <cell r="O15">
            <v>1618704.28</v>
          </cell>
          <cell r="P15">
            <v>1618704.28</v>
          </cell>
          <cell r="Q15">
            <v>1618704.28</v>
          </cell>
        </row>
        <row r="16">
          <cell r="A16" t="str">
            <v>25208</v>
          </cell>
          <cell r="B16" t="str">
            <v>SUPERINTENDENCIA DE SEGUROS PRIVADOS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105116.76</v>
          </cell>
          <cell r="N16">
            <v>105117</v>
          </cell>
          <cell r="O16">
            <v>105116.76</v>
          </cell>
          <cell r="P16">
            <v>105116.76</v>
          </cell>
          <cell r="Q16">
            <v>105116.76</v>
          </cell>
        </row>
        <row r="17">
          <cell r="A17" t="str">
            <v>26262</v>
          </cell>
          <cell r="B17" t="str">
            <v>UNIVERSIDADE FEDERAL DE SAO PAULO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8100</v>
          </cell>
          <cell r="K17" t="str">
            <v>RECURSOS ORDINARIOS</v>
          </cell>
          <cell r="L17" t="str">
            <v>3</v>
          </cell>
          <cell r="M17">
            <v>232865.55</v>
          </cell>
          <cell r="N17">
            <v>232866</v>
          </cell>
          <cell r="O17">
            <v>232865.55</v>
          </cell>
          <cell r="P17">
            <v>232865.55</v>
          </cell>
          <cell r="Q17">
            <v>232865.55</v>
          </cell>
        </row>
        <row r="18">
          <cell r="A18" t="str">
            <v>26262</v>
          </cell>
          <cell r="B18" t="str">
            <v>UNIVERSIDADE FEDERAL DE SAO PAULO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8100</v>
          </cell>
          <cell r="K18" t="str">
            <v>RECURSOS ORDINARIOS</v>
          </cell>
          <cell r="L18" t="str">
            <v>1</v>
          </cell>
          <cell r="M18">
            <v>2839776.85</v>
          </cell>
          <cell r="N18">
            <v>2839777</v>
          </cell>
          <cell r="O18">
            <v>2839776.85</v>
          </cell>
          <cell r="P18">
            <v>2839776.85</v>
          </cell>
          <cell r="Q18">
            <v>2839776.85</v>
          </cell>
        </row>
        <row r="19">
          <cell r="A19" t="str">
            <v>26280</v>
          </cell>
          <cell r="B19" t="str">
            <v>FUNDACAO UNIVERSIDADE FEDERAL DE SAO CARLOS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8100</v>
          </cell>
          <cell r="K19" t="str">
            <v>RECURSOS ORDINARIOS</v>
          </cell>
          <cell r="L19" t="str">
            <v>1</v>
          </cell>
          <cell r="M19">
            <v>5741891.4000000004</v>
          </cell>
          <cell r="N19">
            <v>5741892</v>
          </cell>
          <cell r="O19">
            <v>5741891.4000000004</v>
          </cell>
          <cell r="P19">
            <v>5741891.4000000004</v>
          </cell>
          <cell r="Q19">
            <v>5741891.4000000004</v>
          </cell>
        </row>
        <row r="20">
          <cell r="A20" t="str">
            <v>26283</v>
          </cell>
          <cell r="B20" t="str">
            <v>FUNDACAO UNIVERSIDADE FED.DE MATO GROS.DO SUL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1</v>
          </cell>
          <cell r="J20" t="str">
            <v>8100</v>
          </cell>
          <cell r="K20" t="str">
            <v>RECURSOS ORDINARIOS</v>
          </cell>
          <cell r="L20" t="str">
            <v>3</v>
          </cell>
          <cell r="M20">
            <v>129864.04</v>
          </cell>
          <cell r="N20">
            <v>129865</v>
          </cell>
          <cell r="O20">
            <v>129864.04</v>
          </cell>
          <cell r="P20">
            <v>129864.04</v>
          </cell>
          <cell r="Q20">
            <v>129864.04</v>
          </cell>
        </row>
        <row r="21">
          <cell r="A21" t="str">
            <v>26283</v>
          </cell>
          <cell r="B21" t="str">
            <v>FUNDACAO UNIVERSIDADE FED.DE MATO GROS.DO SUL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8100</v>
          </cell>
          <cell r="K21" t="str">
            <v>RECURSOS ORDINARIOS</v>
          </cell>
          <cell r="L21" t="str">
            <v>1</v>
          </cell>
          <cell r="M21">
            <v>2839142.68</v>
          </cell>
          <cell r="N21">
            <v>2839143</v>
          </cell>
          <cell r="O21">
            <v>2839142.68</v>
          </cell>
          <cell r="P21">
            <v>2839142.68</v>
          </cell>
          <cell r="Q21">
            <v>2839142.68</v>
          </cell>
        </row>
        <row r="22">
          <cell r="A22" t="str">
            <v>26352</v>
          </cell>
          <cell r="B22" t="str">
            <v>FUNDACAO UNIVERSIDADE FEDERAL DO ABC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8100</v>
          </cell>
          <cell r="K22" t="str">
            <v>RECURSOS ORDINARIOS</v>
          </cell>
          <cell r="L22" t="str">
            <v>1</v>
          </cell>
          <cell r="M22">
            <v>126280.91</v>
          </cell>
          <cell r="N22">
            <v>126281</v>
          </cell>
          <cell r="O22">
            <v>126280.91</v>
          </cell>
          <cell r="P22">
            <v>126280.91</v>
          </cell>
          <cell r="Q22">
            <v>126280.91</v>
          </cell>
        </row>
        <row r="23">
          <cell r="A23" t="str">
            <v>36211</v>
          </cell>
          <cell r="B23" t="str">
            <v>FUNDACAO NACIONAL DE SAUDE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2</v>
          </cell>
          <cell r="J23" t="str">
            <v>6100</v>
          </cell>
          <cell r="K23" t="str">
            <v>RECURSOS ORDINARIOS</v>
          </cell>
          <cell r="L23" t="str">
            <v>3</v>
          </cell>
          <cell r="M23">
            <v>86416.74</v>
          </cell>
          <cell r="N23">
            <v>86417</v>
          </cell>
          <cell r="O23">
            <v>86416.74</v>
          </cell>
          <cell r="P23">
            <v>86416.74</v>
          </cell>
          <cell r="Q23">
            <v>86416.74</v>
          </cell>
        </row>
        <row r="24">
          <cell r="A24" t="str">
            <v>36211</v>
          </cell>
          <cell r="B24" t="str">
            <v>FUNDACAO NACIONAL DE SAUDE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2</v>
          </cell>
          <cell r="J24" t="str">
            <v>6100</v>
          </cell>
          <cell r="K24" t="str">
            <v>RECURSOS ORDINARIOS</v>
          </cell>
          <cell r="L24" t="str">
            <v>1</v>
          </cell>
          <cell r="M24">
            <v>435602.72</v>
          </cell>
          <cell r="N24">
            <v>435603</v>
          </cell>
          <cell r="O24">
            <v>435602.72</v>
          </cell>
          <cell r="P24">
            <v>435602.72</v>
          </cell>
          <cell r="Q24">
            <v>435602.72</v>
          </cell>
        </row>
        <row r="25">
          <cell r="A25" t="str">
            <v>36212</v>
          </cell>
          <cell r="B25" t="str">
            <v>AGENCIA NACIONAL DE VIGILANCIA SANITARIA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2</v>
          </cell>
          <cell r="J25" t="str">
            <v>6100</v>
          </cell>
          <cell r="K25" t="str">
            <v>RECURSOS ORDINARIOS</v>
          </cell>
          <cell r="L25" t="str">
            <v>1</v>
          </cell>
          <cell r="M25">
            <v>130679.82</v>
          </cell>
          <cell r="N25">
            <v>130680</v>
          </cell>
          <cell r="O25">
            <v>130679.82</v>
          </cell>
          <cell r="P25">
            <v>130679.82</v>
          </cell>
          <cell r="Q25">
            <v>130679.82</v>
          </cell>
        </row>
        <row r="26">
          <cell r="A26" t="str">
            <v>39252</v>
          </cell>
          <cell r="B26" t="str">
            <v>DEPTO.NAC.DE INFRA±ESTRUT.DE TRANSPORTES-DNIT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301904.53999999998</v>
          </cell>
          <cell r="N26">
            <v>301905</v>
          </cell>
          <cell r="O26">
            <v>301904.53999999998</v>
          </cell>
          <cell r="P26">
            <v>301904.53999999998</v>
          </cell>
          <cell r="Q26">
            <v>301904.53999999998</v>
          </cell>
        </row>
        <row r="27">
          <cell r="A27" t="str">
            <v>40203</v>
          </cell>
          <cell r="B27" t="str">
            <v>FUNDACAO JORGE DUPRAT FIG.DE SEG.MED.TRABALHO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1</v>
          </cell>
          <cell r="M27">
            <v>495030.29</v>
          </cell>
          <cell r="N27">
            <v>495031</v>
          </cell>
          <cell r="O27">
            <v>495030.29</v>
          </cell>
          <cell r="P27">
            <v>495030.29</v>
          </cell>
          <cell r="Q27">
            <v>495030.29</v>
          </cell>
        </row>
        <row r="28">
          <cell r="A28" t="str">
            <v>55201</v>
          </cell>
          <cell r="B28" t="str">
            <v>INSTITUTO NACIONAL DO SEGURO SOCIAL - INSS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66442107.710000001</v>
          </cell>
          <cell r="N28">
            <v>66442108</v>
          </cell>
          <cell r="O28">
            <v>66427672.450000003</v>
          </cell>
          <cell r="P28">
            <v>66427672.450000003</v>
          </cell>
          <cell r="Q28">
            <v>66427672.450000003</v>
          </cell>
        </row>
        <row r="29">
          <cell r="A29" t="str">
            <v>55201</v>
          </cell>
          <cell r="B29" t="str">
            <v>INSTITUTO NACIONAL DO SEGURO SOCIAL - INSS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2</v>
          </cell>
          <cell r="J29" t="str">
            <v>0100</v>
          </cell>
          <cell r="K29" t="str">
            <v>RECURSOS ORDINARIOS</v>
          </cell>
          <cell r="L29" t="str">
            <v>1</v>
          </cell>
          <cell r="M29">
            <v>54192647.240000002</v>
          </cell>
          <cell r="N29">
            <v>54192648</v>
          </cell>
          <cell r="O29">
            <v>54192647.240000002</v>
          </cell>
          <cell r="P29">
            <v>54192647.240000002</v>
          </cell>
          <cell r="Q29">
            <v>54192647.240000002</v>
          </cell>
        </row>
        <row r="30">
          <cell r="A30" t="str">
            <v>55901</v>
          </cell>
          <cell r="B30" t="str">
            <v>FUNDO NACIONAL DE ASSISTENCIA SOCIAL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2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41966136.799999997</v>
          </cell>
          <cell r="N30">
            <v>41966137</v>
          </cell>
          <cell r="O30">
            <v>41796891.460000001</v>
          </cell>
          <cell r="P30">
            <v>41796891.460000001</v>
          </cell>
          <cell r="Q30">
            <v>41796891.460000001</v>
          </cell>
        </row>
        <row r="31">
          <cell r="A31" t="str">
            <v>55901</v>
          </cell>
          <cell r="B31" t="str">
            <v>FUNDO NACIONAL DE ASSISTENCIA SOCIAL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0625</v>
          </cell>
          <cell r="H31" t="str">
            <v>SENTENCAS JUDICIAIS TRANSITADAS EM JULGADO DE PEQUENO VALOR</v>
          </cell>
          <cell r="I31" t="str">
            <v>2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114733119</v>
          </cell>
          <cell r="N31">
            <v>0</v>
          </cell>
          <cell r="O31">
            <v>114690646.79000001</v>
          </cell>
          <cell r="P31">
            <v>114690646.28</v>
          </cell>
          <cell r="Q31">
            <v>114690646.28</v>
          </cell>
        </row>
        <row r="32">
          <cell r="A32" t="str">
            <v>55902</v>
          </cell>
          <cell r="B32" t="str">
            <v>FUNDO DO REGIME GERAL DA PREVID.SOCIAL-FRGPS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2</v>
          </cell>
          <cell r="J32" t="str">
            <v>0151</v>
          </cell>
          <cell r="K32" t="str">
            <v>CONTR.SOCIAL S/O LUCRO DAS PESSOAS JURIDICAS</v>
          </cell>
          <cell r="L32" t="str">
            <v>3</v>
          </cell>
          <cell r="M32">
            <v>1979794694.6400001</v>
          </cell>
          <cell r="N32">
            <v>1979794695</v>
          </cell>
          <cell r="O32">
            <v>1979191826.55</v>
          </cell>
          <cell r="P32">
            <v>1979191826.55</v>
          </cell>
          <cell r="Q32">
            <v>1979191826.55</v>
          </cell>
        </row>
        <row r="33">
          <cell r="A33" t="str">
            <v>55902</v>
          </cell>
          <cell r="B33" t="str">
            <v>FUNDO DO REGIME GERAL DA PREVID.SOCIAL-FRGPS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0625</v>
          </cell>
          <cell r="H33" t="str">
            <v>SENTENCAS JUDICIAIS TRANSITADAS EM JULGADO DE PEQUENO VALOR</v>
          </cell>
          <cell r="I33" t="str">
            <v>2</v>
          </cell>
          <cell r="J33" t="str">
            <v>0151</v>
          </cell>
          <cell r="K33" t="str">
            <v>CONTR.SOCIAL S/O LUCRO DAS PESSOAS JURIDICAS</v>
          </cell>
          <cell r="L33" t="str">
            <v>3</v>
          </cell>
          <cell r="M33">
            <v>1193799990</v>
          </cell>
          <cell r="N33">
            <v>0</v>
          </cell>
          <cell r="O33">
            <v>1193434143.1099999</v>
          </cell>
          <cell r="P33">
            <v>1193434141.49</v>
          </cell>
          <cell r="Q33">
            <v>1193434141.49</v>
          </cell>
        </row>
        <row r="34">
          <cell r="A34" t="str">
            <v>71103</v>
          </cell>
          <cell r="B34" t="str">
            <v>ENCARGOS FINANC.DA UNIAO-SENTENCAS JUDICIAIS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5</v>
          </cell>
          <cell r="M34">
            <v>71906437.200000003</v>
          </cell>
          <cell r="N34">
            <v>71906438</v>
          </cell>
          <cell r="O34">
            <v>71906437.200000003</v>
          </cell>
          <cell r="P34">
            <v>71906437.200000003</v>
          </cell>
          <cell r="Q34">
            <v>71906437.200000003</v>
          </cell>
        </row>
        <row r="35">
          <cell r="A35" t="str">
            <v>71103</v>
          </cell>
          <cell r="B35" t="str">
            <v>ENCARGOS FINANC.DA UNIAO-SENTENCAS JUDICIAIS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3</v>
          </cell>
          <cell r="M35">
            <v>736441085.41999996</v>
          </cell>
          <cell r="N35">
            <v>736451297</v>
          </cell>
          <cell r="O35">
            <v>735780795.88</v>
          </cell>
          <cell r="P35">
            <v>735780795.88</v>
          </cell>
          <cell r="Q35">
            <v>735780795.88</v>
          </cell>
        </row>
        <row r="36">
          <cell r="A36" t="str">
            <v>71103</v>
          </cell>
          <cell r="B36" t="str">
            <v>ENCARGOS FINANC.DA UNIAO-SENTENCAS JUDICIAIS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1</v>
          </cell>
          <cell r="M36">
            <v>83184276.109999999</v>
          </cell>
          <cell r="N36">
            <v>83184277</v>
          </cell>
          <cell r="O36">
            <v>83184276.109999999</v>
          </cell>
          <cell r="P36">
            <v>83184276.109999999</v>
          </cell>
          <cell r="Q36">
            <v>83184276.109999999</v>
          </cell>
        </row>
        <row r="37">
          <cell r="A37" t="str">
            <v>71103</v>
          </cell>
          <cell r="B37" t="str">
            <v>ENCARGOS FINANC.DA UNIAO-SENTENCAS JUDICIAIS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00G5</v>
          </cell>
          <cell r="H37" t="str">
            <v>CONTRIBUICAO DA UNIAO, DE SUAS AUTARQUIAS E FUNDACOES PARA O</v>
          </cell>
          <cell r="I37" t="str">
            <v>1</v>
          </cell>
          <cell r="J37" t="str">
            <v>0100</v>
          </cell>
          <cell r="K37" t="str">
            <v>RECURSOS ORDINARIOS</v>
          </cell>
          <cell r="L37" t="str">
            <v>1</v>
          </cell>
          <cell r="M37">
            <v>6536494</v>
          </cell>
          <cell r="N37">
            <v>0</v>
          </cell>
          <cell r="O37">
            <v>6536486.5199999996</v>
          </cell>
          <cell r="P37">
            <v>6536486.5199999996</v>
          </cell>
          <cell r="Q37">
            <v>6536486.5199999996</v>
          </cell>
        </row>
        <row r="38">
          <cell r="A38" t="str">
            <v>71103</v>
          </cell>
          <cell r="B38" t="str">
            <v>ENCARGOS FINANC.DA UNIAO-SENTENCAS JUDICIAIS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0625</v>
          </cell>
          <cell r="H38" t="str">
            <v>SENTENCAS JUDICIAIS TRANSITADAS EM JULGADO DE PEQUENO VALOR</v>
          </cell>
          <cell r="I38" t="str">
            <v>1</v>
          </cell>
          <cell r="J38" t="str">
            <v>0100</v>
          </cell>
          <cell r="K38" t="str">
            <v>RECURSOS ORDINARIOS</v>
          </cell>
          <cell r="L38" t="str">
            <v>5</v>
          </cell>
          <cell r="M38">
            <v>87870</v>
          </cell>
          <cell r="N38">
            <v>0</v>
          </cell>
          <cell r="O38">
            <v>87868.37</v>
          </cell>
          <cell r="P38">
            <v>87868.37</v>
          </cell>
          <cell r="Q38">
            <v>87868.37</v>
          </cell>
        </row>
        <row r="39">
          <cell r="A39" t="str">
            <v>71103</v>
          </cell>
          <cell r="B39" t="str">
            <v>ENCARGOS FINANC.DA UNIAO-SENTENCAS JUDICIAIS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0625</v>
          </cell>
          <cell r="H39" t="str">
            <v>SENTENCAS JUDICIAIS TRANSITADAS EM JULGADO DE PEQUENO VALOR</v>
          </cell>
          <cell r="I39" t="str">
            <v>1</v>
          </cell>
          <cell r="J39" t="str">
            <v>0100</v>
          </cell>
          <cell r="K39" t="str">
            <v>RECURSOS ORDINARIOS</v>
          </cell>
          <cell r="L39" t="str">
            <v>3</v>
          </cell>
          <cell r="M39">
            <v>255584909</v>
          </cell>
          <cell r="N39">
            <v>0</v>
          </cell>
          <cell r="O39">
            <v>255399582.91999999</v>
          </cell>
          <cell r="P39">
            <v>255399581.75999999</v>
          </cell>
          <cell r="Q39">
            <v>255399581.75999999</v>
          </cell>
        </row>
        <row r="40">
          <cell r="A40" t="str">
            <v>71103</v>
          </cell>
          <cell r="B40" t="str">
            <v>ENCARGOS FINANC.DA UNIAO-SENTENCAS JUDICIAIS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0625</v>
          </cell>
          <cell r="H40" t="str">
            <v>SENTENCAS JUDICIAIS TRANSITADAS EM JULGADO DE PEQUENO VALOR</v>
          </cell>
          <cell r="I40" t="str">
            <v>1</v>
          </cell>
          <cell r="J40" t="str">
            <v>0100</v>
          </cell>
          <cell r="K40" t="str">
            <v>RECURSOS ORDINARIOS</v>
          </cell>
          <cell r="L40" t="str">
            <v>1</v>
          </cell>
          <cell r="M40">
            <v>30696086</v>
          </cell>
          <cell r="N40">
            <v>0</v>
          </cell>
          <cell r="O40">
            <v>30684923.789999999</v>
          </cell>
          <cell r="P40">
            <v>30684923.789999999</v>
          </cell>
          <cell r="Q40">
            <v>30684923.789999999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showGridLines="0" tabSelected="1" view="pageBreakPreview" zoomScale="85" zoomScaleNormal="100" zoomScaleSheetLayoutView="8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1" customWidth="1"/>
    <col min="19" max="19" width="31.85546875" customWidth="1"/>
    <col min="20" max="20" width="12.85546875" customWidth="1"/>
    <col min="21" max="21" width="23.7109375" customWidth="1"/>
    <col min="22" max="22" width="15.42578125" bestFit="1" customWidth="1"/>
    <col min="23" max="23" width="24.710937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43344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'[1]Access-Set'!A10</f>
        <v>20201</v>
      </c>
      <c r="B10" s="38" t="str">
        <f>'[1]Access-Set'!B10</f>
        <v>INSTIT.NAC.DE COLONIZ.E REF.AGRARIA - INCRA</v>
      </c>
      <c r="C10" s="39" t="str">
        <f>CONCATENATE('[1]Access-Set'!C10,".",'[1]Access-Set'!D10)</f>
        <v>28.846</v>
      </c>
      <c r="D10" s="39" t="str">
        <f>CONCATENATE('[1]Access-Set'!E10,".",'[1]Access-Set'!G10)</f>
        <v>0901.0005</v>
      </c>
      <c r="E10" s="38" t="str">
        <f>'[1]Access-Set'!F10</f>
        <v>OPERACOES ESPECIAIS: CUMPRIMENTO DE SENTENCAS JUDICIAIS</v>
      </c>
      <c r="F10" s="40" t="str">
        <f>'[1]Access-Set'!H10</f>
        <v>SENTENCAS JUDICIAIS TRANSITADAS EM JULGADO (PRECATORIOS)</v>
      </c>
      <c r="G10" s="39" t="str">
        <f>'[1]Access-Set'!I10</f>
        <v>1</v>
      </c>
      <c r="H10" s="39" t="str">
        <f>'[1]Access-Set'!J10</f>
        <v>0100</v>
      </c>
      <c r="I10" s="38" t="str">
        <f>'[1]Access-Set'!K10</f>
        <v>RECURSOS ORDINARIOS</v>
      </c>
      <c r="J10" s="39" t="str">
        <f>'[1]Access-Set'!L10</f>
        <v>5</v>
      </c>
      <c r="K10" s="41"/>
      <c r="L10" s="41"/>
      <c r="M10" s="41"/>
      <c r="N10" s="42">
        <f t="shared" ref="N10:N33" si="0">K10+L10-M10</f>
        <v>0</v>
      </c>
      <c r="O10" s="41"/>
      <c r="P10" s="43">
        <f>IF('[1]Access-Set'!N10=0,'[1]Access-Set'!M10,0)</f>
        <v>0</v>
      </c>
      <c r="Q10" s="43">
        <f>IF('[1]Access-Set'!N10&gt;0,'[1]Access-Set'!N10,0)</f>
        <v>16016096</v>
      </c>
      <c r="R10" s="43">
        <f t="shared" ref="R10:R33" si="1">N10-O10+P10+Q10</f>
        <v>16016096</v>
      </c>
      <c r="S10" s="43">
        <f>'[1]Access-Set'!O10</f>
        <v>15984346.199999999</v>
      </c>
      <c r="T10" s="44">
        <f t="shared" ref="T10:T33" si="2">IF(R10&gt;0,S10/R10,0)</f>
        <v>0.99801763176244696</v>
      </c>
      <c r="U10" s="43">
        <f>'[1]Access-Set'!P10</f>
        <v>15984346.199999999</v>
      </c>
      <c r="V10" s="44">
        <f t="shared" ref="V10:V33" si="3">IF(R10&gt;0,U10/R10,0)</f>
        <v>0.99801763176244696</v>
      </c>
      <c r="W10" s="43">
        <f>'[1]Access-Set'!Q10</f>
        <v>15984346.199999999</v>
      </c>
      <c r="X10" s="44">
        <f t="shared" ref="X10:X33" si="4">IF(R10&gt;0,W10/R10,0)</f>
        <v>0.99801763176244696</v>
      </c>
    </row>
    <row r="11" spans="1:24" ht="28.5" customHeight="1">
      <c r="A11" s="37" t="str">
        <f>'[1]Access-Set'!A11</f>
        <v>20201</v>
      </c>
      <c r="B11" s="38" t="str">
        <f>'[1]Access-Set'!B11</f>
        <v>INSTIT.NAC.DE COLONIZ.E REF.AGRARIA - INCRA</v>
      </c>
      <c r="C11" s="39" t="str">
        <f>CONCATENATE('[1]Access-Set'!C11,".",'[1]Access-Set'!D11)</f>
        <v>28.846</v>
      </c>
      <c r="D11" s="39" t="str">
        <f>CONCATENATE('[1]Access-Set'!E11,".",'[1]Access-Set'!G11)</f>
        <v>0901.0005</v>
      </c>
      <c r="E11" s="38" t="str">
        <f>'[1]Access-Set'!F11</f>
        <v>OPERACOES ESPECIAIS: CUMPRIMENTO DE SENTENCAS JUDICIAIS</v>
      </c>
      <c r="F11" s="38" t="str">
        <f>'[1]Access-Set'!H11</f>
        <v>SENTENCAS JUDICIAIS TRANSITADAS EM JULGADO (PRECATORIOS)</v>
      </c>
      <c r="G11" s="39" t="str">
        <f>'[1]Access-Set'!I11</f>
        <v>1</v>
      </c>
      <c r="H11" s="39" t="str">
        <f>'[1]Access-Set'!J11</f>
        <v>0100</v>
      </c>
      <c r="I11" s="38" t="str">
        <f>'[1]Access-Set'!K11</f>
        <v>RECURSOS ORDINARIOS</v>
      </c>
      <c r="J11" s="39" t="str">
        <f>'[1]Access-Set'!L11</f>
        <v>3</v>
      </c>
      <c r="K11" s="43"/>
      <c r="L11" s="43"/>
      <c r="M11" s="43"/>
      <c r="N11" s="41">
        <f t="shared" si="0"/>
        <v>0</v>
      </c>
      <c r="O11" s="43"/>
      <c r="P11" s="43">
        <f>IF('[1]Access-Set'!N11=0,'[1]Access-Set'!M11,0)</f>
        <v>0</v>
      </c>
      <c r="Q11" s="43">
        <f>IF('[1]Access-Set'!N11&gt;0,'[1]Access-Set'!N11,0)</f>
        <v>513220</v>
      </c>
      <c r="R11" s="43">
        <f t="shared" si="1"/>
        <v>513220</v>
      </c>
      <c r="S11" s="43">
        <f>'[1]Access-Set'!O11</f>
        <v>513219.41</v>
      </c>
      <c r="T11" s="44">
        <f t="shared" si="2"/>
        <v>0.99999885039554182</v>
      </c>
      <c r="U11" s="43">
        <f>'[1]Access-Set'!P11</f>
        <v>513219.41</v>
      </c>
      <c r="V11" s="44">
        <f t="shared" si="3"/>
        <v>0.99999885039554182</v>
      </c>
      <c r="W11" s="43">
        <f>'[1]Access-Set'!Q11</f>
        <v>513219.41</v>
      </c>
      <c r="X11" s="44">
        <f t="shared" si="4"/>
        <v>0.99999885039554182</v>
      </c>
    </row>
    <row r="12" spans="1:24" ht="28.5" customHeight="1">
      <c r="A12" s="37" t="str">
        <f>'[1]Access-Set'!A12</f>
        <v>20201</v>
      </c>
      <c r="B12" s="38" t="str">
        <f>'[1]Access-Set'!B12</f>
        <v>INSTIT.NAC.DE COLONIZ.E REF.AGRARIA - INCRA</v>
      </c>
      <c r="C12" s="39" t="str">
        <f>CONCATENATE('[1]Access-Set'!C12,".",'[1]Access-Set'!D12)</f>
        <v>28.846</v>
      </c>
      <c r="D12" s="39" t="str">
        <f>CONCATENATE('[1]Access-Set'!E12,".",'[1]Access-Set'!G12)</f>
        <v>0901.0005</v>
      </c>
      <c r="E12" s="38" t="str">
        <f>'[1]Access-Set'!F12</f>
        <v>OPERACOES ESPECIAIS: CUMPRIMENTO DE SENTENCAS JUDICIAIS</v>
      </c>
      <c r="F12" s="38" t="str">
        <f>'[1]Access-Set'!H12</f>
        <v>SENTENCAS JUDICIAIS TRANSITADAS EM JULGADO (PRECATORIOS)</v>
      </c>
      <c r="G12" s="39" t="str">
        <f>'[1]Access-Set'!I12</f>
        <v>1</v>
      </c>
      <c r="H12" s="39" t="str">
        <f>'[1]Access-Set'!J12</f>
        <v>0100</v>
      </c>
      <c r="I12" s="38" t="str">
        <f>'[1]Access-Set'!K12</f>
        <v>RECURSOS ORDINARIOS</v>
      </c>
      <c r="J12" s="39" t="str">
        <f>'[1]Access-Set'!L12</f>
        <v>1</v>
      </c>
      <c r="K12" s="43"/>
      <c r="L12" s="43"/>
      <c r="M12" s="43"/>
      <c r="N12" s="41">
        <f t="shared" si="0"/>
        <v>0</v>
      </c>
      <c r="O12" s="43"/>
      <c r="P12" s="43">
        <f>IF('[1]Access-Set'!N12=0,'[1]Access-Set'!M12,0)</f>
        <v>0</v>
      </c>
      <c r="Q12" s="43">
        <f>IF('[1]Access-Set'!N12&gt;0,'[1]Access-Set'!N12,0)</f>
        <v>1347611</v>
      </c>
      <c r="R12" s="43">
        <f t="shared" si="1"/>
        <v>1347611</v>
      </c>
      <c r="S12" s="43">
        <f>'[1]Access-Set'!O12</f>
        <v>1347610.88</v>
      </c>
      <c r="T12" s="44">
        <f t="shared" si="2"/>
        <v>0.9999999109535318</v>
      </c>
      <c r="U12" s="43">
        <f>'[1]Access-Set'!P12</f>
        <v>1347610.88</v>
      </c>
      <c r="V12" s="44">
        <f t="shared" si="3"/>
        <v>0.9999999109535318</v>
      </c>
      <c r="W12" s="43">
        <f>'[1]Access-Set'!Q12</f>
        <v>1347610.88</v>
      </c>
      <c r="X12" s="44">
        <f t="shared" si="4"/>
        <v>0.9999999109535318</v>
      </c>
    </row>
    <row r="13" spans="1:24" ht="28.5" customHeight="1">
      <c r="A13" s="37" t="str">
        <f>'[1]Access-Set'!A13</f>
        <v>24204</v>
      </c>
      <c r="B13" s="38" t="str">
        <f>'[1]Access-Set'!B13</f>
        <v>COMISSAO NACIONAL DE ENERGIA NUCLEAR - CNEN</v>
      </c>
      <c r="C13" s="39" t="str">
        <f>CONCATENATE('[1]Access-Set'!C13,".",'[1]Access-Set'!D13)</f>
        <v>28.846</v>
      </c>
      <c r="D13" s="39" t="str">
        <f>CONCATENATE('[1]Access-Set'!E13,".",'[1]Access-Set'!G13)</f>
        <v>0901.0005</v>
      </c>
      <c r="E13" s="38" t="str">
        <f>'[1]Access-Set'!F13</f>
        <v>OPERACOES ESPECIAIS: CUMPRIMENTO DE SENTENCAS JUDICIAIS</v>
      </c>
      <c r="F13" s="38" t="str">
        <f>'[1]Access-Set'!H13</f>
        <v>SENTENCAS JUDICIAIS TRANSITADAS EM JULGADO (PRECATORIOS)</v>
      </c>
      <c r="G13" s="39" t="str">
        <f>'[1]Access-Set'!I13</f>
        <v>1</v>
      </c>
      <c r="H13" s="39" t="str">
        <f>'[1]Access-Set'!J13</f>
        <v>0100</v>
      </c>
      <c r="I13" s="38" t="str">
        <f>'[1]Access-Set'!K13</f>
        <v>RECURSOS ORDINARIOS</v>
      </c>
      <c r="J13" s="39" t="str">
        <f>'[1]Access-Set'!L13</f>
        <v>3</v>
      </c>
      <c r="K13" s="43"/>
      <c r="L13" s="43"/>
      <c r="M13" s="43"/>
      <c r="N13" s="41">
        <f t="shared" si="0"/>
        <v>0</v>
      </c>
      <c r="O13" s="43"/>
      <c r="P13" s="43">
        <f>IF('[1]Access-Set'!N13=0,'[1]Access-Set'!M13,0)</f>
        <v>0</v>
      </c>
      <c r="Q13" s="43">
        <f>IF('[1]Access-Set'!N13&gt;0,'[1]Access-Set'!N13,0)</f>
        <v>78971</v>
      </c>
      <c r="R13" s="43">
        <f t="shared" si="1"/>
        <v>78971</v>
      </c>
      <c r="S13" s="43">
        <f>'[1]Access-Set'!O13</f>
        <v>78970.070000000007</v>
      </c>
      <c r="T13" s="44">
        <f t="shared" si="2"/>
        <v>0.99998822352509154</v>
      </c>
      <c r="U13" s="43">
        <f>'[1]Access-Set'!P13</f>
        <v>78970.070000000007</v>
      </c>
      <c r="V13" s="44">
        <f t="shared" si="3"/>
        <v>0.99998822352509154</v>
      </c>
      <c r="W13" s="43">
        <f>'[1]Access-Set'!Q13</f>
        <v>78970.070000000007</v>
      </c>
      <c r="X13" s="44">
        <f t="shared" si="4"/>
        <v>0.99998822352509154</v>
      </c>
    </row>
    <row r="14" spans="1:24" ht="28.5" customHeight="1">
      <c r="A14" s="37" t="str">
        <f>'[1]Access-Set'!A14</f>
        <v>24204</v>
      </c>
      <c r="B14" s="38" t="str">
        <f>'[1]Access-Set'!B14</f>
        <v>COMISSAO NACIONAL DE ENERGIA NUCLEAR - CNEN</v>
      </c>
      <c r="C14" s="39" t="str">
        <f>CONCATENATE('[1]Access-Set'!C14,".",'[1]Access-Set'!D14)</f>
        <v>28.846</v>
      </c>
      <c r="D14" s="39" t="str">
        <f>CONCATENATE('[1]Access-Set'!E14,".",'[1]Access-Set'!G14)</f>
        <v>0901.0005</v>
      </c>
      <c r="E14" s="38" t="str">
        <f>'[1]Access-Set'!F14</f>
        <v>OPERACOES ESPECIAIS: CUMPRIMENTO DE SENTENCAS JUDICIAIS</v>
      </c>
      <c r="F14" s="38" t="str">
        <f>'[1]Access-Set'!H14</f>
        <v>SENTENCAS JUDICIAIS TRANSITADAS EM JULGADO (PRECATORIOS)</v>
      </c>
      <c r="G14" s="39" t="str">
        <f>'[1]Access-Set'!I14</f>
        <v>1</v>
      </c>
      <c r="H14" s="39" t="str">
        <f>'[1]Access-Set'!J14</f>
        <v>0100</v>
      </c>
      <c r="I14" s="38" t="str">
        <f>'[1]Access-Set'!K14</f>
        <v>RECURSOS ORDINARIOS</v>
      </c>
      <c r="J14" s="39" t="str">
        <f>'[1]Access-Set'!L14</f>
        <v>1</v>
      </c>
      <c r="K14" s="41"/>
      <c r="L14" s="41"/>
      <c r="M14" s="41"/>
      <c r="N14" s="41">
        <f t="shared" si="0"/>
        <v>0</v>
      </c>
      <c r="O14" s="41"/>
      <c r="P14" s="43">
        <f>IF('[1]Access-Set'!N14=0,'[1]Access-Set'!M14,0)</f>
        <v>0</v>
      </c>
      <c r="Q14" s="43">
        <f>IF('[1]Access-Set'!N14&gt;0,'[1]Access-Set'!N14,0)</f>
        <v>460826</v>
      </c>
      <c r="R14" s="43">
        <f t="shared" si="1"/>
        <v>460826</v>
      </c>
      <c r="S14" s="43">
        <f>'[1]Access-Set'!O14</f>
        <v>460825.31</v>
      </c>
      <c r="T14" s="44">
        <f t="shared" si="2"/>
        <v>0.99999850268865043</v>
      </c>
      <c r="U14" s="43">
        <f>'[1]Access-Set'!P14</f>
        <v>460825.31</v>
      </c>
      <c r="V14" s="44">
        <f t="shared" si="3"/>
        <v>0.99999850268865043</v>
      </c>
      <c r="W14" s="43">
        <f>'[1]Access-Set'!Q14</f>
        <v>460825.31</v>
      </c>
      <c r="X14" s="44">
        <f t="shared" si="4"/>
        <v>0.99999850268865043</v>
      </c>
    </row>
    <row r="15" spans="1:24" ht="28.5" customHeight="1">
      <c r="A15" s="37" t="str">
        <f>'[1]Access-Set'!A15</f>
        <v>25201</v>
      </c>
      <c r="B15" s="38" t="str">
        <f>'[1]Access-Set'!B15</f>
        <v>BANCO CENTRAL DO BRASIL</v>
      </c>
      <c r="C15" s="39" t="str">
        <f>CONCATENATE('[1]Access-Set'!C15,".",'[1]Access-Set'!D15)</f>
        <v>28.846</v>
      </c>
      <c r="D15" s="39" t="str">
        <f>CONCATENATE('[1]Access-Set'!E15,".",'[1]Access-Set'!G15)</f>
        <v>0901.0005</v>
      </c>
      <c r="E15" s="38" t="str">
        <f>'[1]Access-Set'!F15</f>
        <v>OPERACOES ESPECIAIS: CUMPRIMENTO DE SENTENCAS JUDICIAIS</v>
      </c>
      <c r="F15" s="38" t="str">
        <f>'[1]Access-Set'!H15</f>
        <v>SENTENCAS JUDICIAIS TRANSITADAS EM JULGADO (PRECATORIOS)</v>
      </c>
      <c r="G15" s="39" t="str">
        <f>'[1]Access-Set'!I15</f>
        <v>1</v>
      </c>
      <c r="H15" s="39" t="str">
        <f>'[1]Access-Set'!J15</f>
        <v>0100</v>
      </c>
      <c r="I15" s="38" t="str">
        <f>'[1]Access-Set'!K15</f>
        <v>RECURSOS ORDINARIOS</v>
      </c>
      <c r="J15" s="39" t="str">
        <f>'[1]Access-Set'!L15</f>
        <v>3</v>
      </c>
      <c r="K15" s="43"/>
      <c r="L15" s="43"/>
      <c r="M15" s="43"/>
      <c r="N15" s="41">
        <f t="shared" si="0"/>
        <v>0</v>
      </c>
      <c r="O15" s="43"/>
      <c r="P15" s="43">
        <f>IF('[1]Access-Set'!N15=0,'[1]Access-Set'!M15,0)</f>
        <v>0</v>
      </c>
      <c r="Q15" s="43">
        <f>IF('[1]Access-Set'!N15&gt;0,'[1]Access-Set'!N15,0)</f>
        <v>1618705</v>
      </c>
      <c r="R15" s="43">
        <f t="shared" si="1"/>
        <v>1618705</v>
      </c>
      <c r="S15" s="43">
        <f>'[1]Access-Set'!O15</f>
        <v>1618704.28</v>
      </c>
      <c r="T15" s="44">
        <f t="shared" si="2"/>
        <v>0.99999955519999018</v>
      </c>
      <c r="U15" s="43">
        <f>'[1]Access-Set'!P15</f>
        <v>1618704.28</v>
      </c>
      <c r="V15" s="44">
        <f t="shared" si="3"/>
        <v>0.99999955519999018</v>
      </c>
      <c r="W15" s="43">
        <f>'[1]Access-Set'!Q15</f>
        <v>1618704.28</v>
      </c>
      <c r="X15" s="44">
        <f t="shared" si="4"/>
        <v>0.99999955519999018</v>
      </c>
    </row>
    <row r="16" spans="1:24" ht="28.5" customHeight="1">
      <c r="A16" s="37" t="str">
        <f>'[1]Access-Set'!A16</f>
        <v>25208</v>
      </c>
      <c r="B16" s="38" t="str">
        <f>'[1]Access-Set'!B16</f>
        <v>SUPERINTENDENCIA DE SEGUROS PRIVADOS</v>
      </c>
      <c r="C16" s="39" t="str">
        <f>CONCATENATE('[1]Access-Set'!C16,".",'[1]Access-Set'!D16)</f>
        <v>28.846</v>
      </c>
      <c r="D16" s="39" t="str">
        <f>CONCATENATE('[1]Access-Set'!E16,".",'[1]Access-Set'!G16)</f>
        <v>0901.0005</v>
      </c>
      <c r="E16" s="38" t="str">
        <f>'[1]Access-Set'!F16</f>
        <v>OPERACOES ESPECIAIS: CUMPRIMENTO DE SENTENCAS JUDICIAIS</v>
      </c>
      <c r="F16" s="38" t="str">
        <f>'[1]Access-Set'!H16</f>
        <v>SENTENCAS JUDICIAIS TRANSITADAS EM JULGADO (PRECATORIOS)</v>
      </c>
      <c r="G16" s="39" t="str">
        <f>'[1]Access-Set'!I16</f>
        <v>1</v>
      </c>
      <c r="H16" s="39" t="str">
        <f>'[1]Access-Set'!J16</f>
        <v>0100</v>
      </c>
      <c r="I16" s="38" t="str">
        <f>'[1]Access-Set'!K16</f>
        <v>RECURSOS ORDINARIOS</v>
      </c>
      <c r="J16" s="39" t="str">
        <f>'[1]Access-Set'!L16</f>
        <v>1</v>
      </c>
      <c r="K16" s="43"/>
      <c r="L16" s="43"/>
      <c r="M16" s="43"/>
      <c r="N16" s="41">
        <f t="shared" si="0"/>
        <v>0</v>
      </c>
      <c r="O16" s="43"/>
      <c r="P16" s="43">
        <f>IF('[1]Access-Set'!N16=0,'[1]Access-Set'!M16,0)</f>
        <v>0</v>
      </c>
      <c r="Q16" s="43">
        <f>IF('[1]Access-Set'!N16&gt;0,'[1]Access-Set'!N16,0)</f>
        <v>105117</v>
      </c>
      <c r="R16" s="43">
        <f t="shared" si="1"/>
        <v>105117</v>
      </c>
      <c r="S16" s="43">
        <f>'[1]Access-Set'!O16</f>
        <v>105116.76</v>
      </c>
      <c r="T16" s="44">
        <f t="shared" si="2"/>
        <v>0.9999977168298182</v>
      </c>
      <c r="U16" s="43">
        <f>'[1]Access-Set'!P16</f>
        <v>105116.76</v>
      </c>
      <c r="V16" s="44">
        <f t="shared" si="3"/>
        <v>0.9999977168298182</v>
      </c>
      <c r="W16" s="43">
        <f>'[1]Access-Set'!Q16</f>
        <v>105116.76</v>
      </c>
      <c r="X16" s="44">
        <f t="shared" si="4"/>
        <v>0.9999977168298182</v>
      </c>
    </row>
    <row r="17" spans="1:24" ht="28.5" customHeight="1">
      <c r="A17" s="37" t="str">
        <f>'[1]Access-Set'!A17</f>
        <v>26262</v>
      </c>
      <c r="B17" s="38" t="str">
        <f>'[1]Access-Set'!B17</f>
        <v>UNIVERSIDADE FEDERAL DE SAO PAULO</v>
      </c>
      <c r="C17" s="39" t="str">
        <f>CONCATENATE('[1]Access-Set'!C17,".",'[1]Access-Set'!D17)</f>
        <v>28.846</v>
      </c>
      <c r="D17" s="39" t="str">
        <f>CONCATENATE('[1]Access-Set'!E17,".",'[1]Access-Set'!G17)</f>
        <v>0901.0005</v>
      </c>
      <c r="E17" s="38" t="str">
        <f>'[1]Access-Set'!F17</f>
        <v>OPERACOES ESPECIAIS: CUMPRIMENTO DE SENTENCAS JUDICIAIS</v>
      </c>
      <c r="F17" s="38" t="str">
        <f>'[1]Access-Set'!H17</f>
        <v>SENTENCAS JUDICIAIS TRANSITADAS EM JULGADO (PRECATORIOS)</v>
      </c>
      <c r="G17" s="39" t="str">
        <f>'[1]Access-Set'!I17</f>
        <v>1</v>
      </c>
      <c r="H17" s="39" t="str">
        <f>'[1]Access-Set'!J17</f>
        <v>8100</v>
      </c>
      <c r="I17" s="38" t="str">
        <f>'[1]Access-Set'!K17</f>
        <v>RECURSOS ORDINARIOS</v>
      </c>
      <c r="J17" s="39" t="str">
        <f>'[1]Access-Set'!L17</f>
        <v>3</v>
      </c>
      <c r="K17" s="41"/>
      <c r="L17" s="41"/>
      <c r="M17" s="41"/>
      <c r="N17" s="41">
        <f t="shared" si="0"/>
        <v>0</v>
      </c>
      <c r="O17" s="41"/>
      <c r="P17" s="43">
        <f>IF('[1]Access-Set'!N17=0,'[1]Access-Set'!M17,0)</f>
        <v>0</v>
      </c>
      <c r="Q17" s="43">
        <f>IF('[1]Access-Set'!N17&gt;0,'[1]Access-Set'!N17,0)</f>
        <v>232866</v>
      </c>
      <c r="R17" s="43">
        <f t="shared" si="1"/>
        <v>232866</v>
      </c>
      <c r="S17" s="43">
        <f>'[1]Access-Set'!O17</f>
        <v>232865.55</v>
      </c>
      <c r="T17" s="44">
        <f t="shared" si="2"/>
        <v>0.99999806755816645</v>
      </c>
      <c r="U17" s="43">
        <f>'[1]Access-Set'!P17</f>
        <v>232865.55</v>
      </c>
      <c r="V17" s="44">
        <f t="shared" si="3"/>
        <v>0.99999806755816645</v>
      </c>
      <c r="W17" s="43">
        <f>'[1]Access-Set'!Q17</f>
        <v>232865.55</v>
      </c>
      <c r="X17" s="44">
        <f t="shared" si="4"/>
        <v>0.99999806755816645</v>
      </c>
    </row>
    <row r="18" spans="1:24" ht="28.5" customHeight="1">
      <c r="A18" s="37" t="str">
        <f>'[1]Access-Set'!A18</f>
        <v>26262</v>
      </c>
      <c r="B18" s="38" t="str">
        <f>'[1]Access-Set'!B18</f>
        <v>UNIVERSIDADE FEDERAL DE SAO PAULO</v>
      </c>
      <c r="C18" s="39" t="str">
        <f>CONCATENATE('[1]Access-Set'!C18,".",'[1]Access-Set'!D18)</f>
        <v>28.846</v>
      </c>
      <c r="D18" s="39" t="str">
        <f>CONCATENATE('[1]Access-Set'!E18,".",'[1]Access-Set'!G18)</f>
        <v>0901.0005</v>
      </c>
      <c r="E18" s="38" t="str">
        <f>'[1]Access-Set'!F18</f>
        <v>OPERACOES ESPECIAIS: CUMPRIMENTO DE SENTENCAS JUDICIAIS</v>
      </c>
      <c r="F18" s="38" t="str">
        <f>'[1]Access-Set'!H18</f>
        <v>SENTENCAS JUDICIAIS TRANSITADAS EM JULGADO (PRECATORIOS)</v>
      </c>
      <c r="G18" s="39" t="str">
        <f>'[1]Access-Set'!I18</f>
        <v>1</v>
      </c>
      <c r="H18" s="39" t="str">
        <f>'[1]Access-Set'!J18</f>
        <v>8100</v>
      </c>
      <c r="I18" s="38" t="str">
        <f>'[1]Access-Set'!K18</f>
        <v>RECURSOS ORDINARIOS</v>
      </c>
      <c r="J18" s="39" t="str">
        <f>'[1]Access-Set'!L18</f>
        <v>1</v>
      </c>
      <c r="K18" s="41"/>
      <c r="L18" s="41"/>
      <c r="M18" s="41"/>
      <c r="N18" s="41">
        <f t="shared" si="0"/>
        <v>0</v>
      </c>
      <c r="O18" s="41"/>
      <c r="P18" s="43">
        <f>IF('[1]Access-Set'!N18=0,'[1]Access-Set'!M18,0)</f>
        <v>0</v>
      </c>
      <c r="Q18" s="43">
        <f>IF('[1]Access-Set'!N18&gt;0,'[1]Access-Set'!N18,0)</f>
        <v>2839777</v>
      </c>
      <c r="R18" s="43">
        <f t="shared" si="1"/>
        <v>2839777</v>
      </c>
      <c r="S18" s="43">
        <f>'[1]Access-Set'!O18</f>
        <v>2839776.85</v>
      </c>
      <c r="T18" s="44">
        <f t="shared" si="2"/>
        <v>0.99999994717895102</v>
      </c>
      <c r="U18" s="43">
        <f>'[1]Access-Set'!P18</f>
        <v>2839776.85</v>
      </c>
      <c r="V18" s="44">
        <f t="shared" si="3"/>
        <v>0.99999994717895102</v>
      </c>
      <c r="W18" s="43">
        <f>'[1]Access-Set'!Q18</f>
        <v>2839776.85</v>
      </c>
      <c r="X18" s="44">
        <f t="shared" si="4"/>
        <v>0.99999994717895102</v>
      </c>
    </row>
    <row r="19" spans="1:24" ht="28.5" customHeight="1">
      <c r="A19" s="37" t="str">
        <f>'[1]Access-Set'!A19</f>
        <v>26280</v>
      </c>
      <c r="B19" s="38" t="str">
        <f>'[1]Access-Set'!B19</f>
        <v>FUNDACAO UNIVERSIDADE FEDERAL DE SAO CARLOS</v>
      </c>
      <c r="C19" s="39" t="str">
        <f>CONCATENATE('[1]Access-Set'!C19,".",'[1]Access-Set'!D19)</f>
        <v>28.846</v>
      </c>
      <c r="D19" s="39" t="str">
        <f>CONCATENATE('[1]Access-Set'!E19,".",'[1]Access-Set'!G19)</f>
        <v>0901.0005</v>
      </c>
      <c r="E19" s="38" t="str">
        <f>'[1]Access-Set'!F19</f>
        <v>OPERACOES ESPECIAIS: CUMPRIMENTO DE SENTENCAS JUDICIAIS</v>
      </c>
      <c r="F19" s="38" t="str">
        <f>'[1]Access-Set'!H19</f>
        <v>SENTENCAS JUDICIAIS TRANSITADAS EM JULGADO (PRECATORIOS)</v>
      </c>
      <c r="G19" s="39" t="str">
        <f>'[1]Access-Set'!I19</f>
        <v>1</v>
      </c>
      <c r="H19" s="39" t="str">
        <f>'[1]Access-Set'!J19</f>
        <v>8100</v>
      </c>
      <c r="I19" s="38" t="str">
        <f>'[1]Access-Set'!K19</f>
        <v>RECURSOS ORDINARIOS</v>
      </c>
      <c r="J19" s="39" t="str">
        <f>'[1]Access-Set'!L19</f>
        <v>1</v>
      </c>
      <c r="K19" s="41"/>
      <c r="L19" s="41"/>
      <c r="M19" s="41"/>
      <c r="N19" s="41">
        <f t="shared" si="0"/>
        <v>0</v>
      </c>
      <c r="O19" s="41"/>
      <c r="P19" s="43">
        <f>IF('[1]Access-Set'!N19=0,'[1]Access-Set'!M19,0)</f>
        <v>0</v>
      </c>
      <c r="Q19" s="43">
        <f>IF('[1]Access-Set'!N19&gt;0,'[1]Access-Set'!N19,0)</f>
        <v>5741892</v>
      </c>
      <c r="R19" s="43">
        <f t="shared" si="1"/>
        <v>5741892</v>
      </c>
      <c r="S19" s="43">
        <f>'[1]Access-Set'!O19</f>
        <v>5741891.4000000004</v>
      </c>
      <c r="T19" s="44">
        <f t="shared" si="2"/>
        <v>0.99999989550482671</v>
      </c>
      <c r="U19" s="43">
        <f>'[1]Access-Set'!P19</f>
        <v>5741891.4000000004</v>
      </c>
      <c r="V19" s="44">
        <f t="shared" si="3"/>
        <v>0.99999989550482671</v>
      </c>
      <c r="W19" s="43">
        <f>'[1]Access-Set'!Q19</f>
        <v>5741891.4000000004</v>
      </c>
      <c r="X19" s="44">
        <f t="shared" si="4"/>
        <v>0.99999989550482671</v>
      </c>
    </row>
    <row r="20" spans="1:24" ht="28.5" customHeight="1">
      <c r="A20" s="37" t="str">
        <f>'[1]Access-Set'!A20</f>
        <v>26283</v>
      </c>
      <c r="B20" s="38" t="str">
        <f>'[1]Access-Set'!B20</f>
        <v>FUNDACAO UNIVERSIDADE FED.DE MATO GROS.DO SUL</v>
      </c>
      <c r="C20" s="39" t="str">
        <f>CONCATENATE('[1]Access-Set'!C20,".",'[1]Access-Set'!D20)</f>
        <v>28.846</v>
      </c>
      <c r="D20" s="39" t="str">
        <f>CONCATENATE('[1]Access-Set'!E20,".",'[1]Access-Set'!G20)</f>
        <v>0901.0005</v>
      </c>
      <c r="E20" s="38" t="str">
        <f>'[1]Access-Set'!F20</f>
        <v>OPERACOES ESPECIAIS: CUMPRIMENTO DE SENTENCAS JUDICIAIS</v>
      </c>
      <c r="F20" s="38" t="str">
        <f>'[1]Access-Set'!H20</f>
        <v>SENTENCAS JUDICIAIS TRANSITADAS EM JULGADO (PRECATORIOS)</v>
      </c>
      <c r="G20" s="39" t="str">
        <f>'[1]Access-Set'!I20</f>
        <v>1</v>
      </c>
      <c r="H20" s="39" t="str">
        <f>'[1]Access-Set'!J20</f>
        <v>8100</v>
      </c>
      <c r="I20" s="38" t="str">
        <f>'[1]Access-Set'!K20</f>
        <v>RECURSOS ORDINARIOS</v>
      </c>
      <c r="J20" s="39" t="str">
        <f>'[1]Access-Set'!L20</f>
        <v>3</v>
      </c>
      <c r="K20" s="41"/>
      <c r="L20" s="41"/>
      <c r="M20" s="41"/>
      <c r="N20" s="41">
        <f t="shared" si="0"/>
        <v>0</v>
      </c>
      <c r="O20" s="41"/>
      <c r="P20" s="43">
        <f>IF('[1]Access-Set'!N20=0,'[1]Access-Set'!M20,0)</f>
        <v>0</v>
      </c>
      <c r="Q20" s="43">
        <f>IF('[1]Access-Set'!N20&gt;0,'[1]Access-Set'!N20,0)</f>
        <v>129865</v>
      </c>
      <c r="R20" s="43">
        <f t="shared" si="1"/>
        <v>129865</v>
      </c>
      <c r="S20" s="43">
        <f>'[1]Access-Set'!O20</f>
        <v>129864.04</v>
      </c>
      <c r="T20" s="44">
        <f t="shared" si="2"/>
        <v>0.99999260770800447</v>
      </c>
      <c r="U20" s="43">
        <f>'[1]Access-Set'!P20</f>
        <v>129864.04</v>
      </c>
      <c r="V20" s="44">
        <f t="shared" si="3"/>
        <v>0.99999260770800447</v>
      </c>
      <c r="W20" s="43">
        <f>'[1]Access-Set'!Q20</f>
        <v>129864.04</v>
      </c>
      <c r="X20" s="44">
        <f t="shared" si="4"/>
        <v>0.99999260770800447</v>
      </c>
    </row>
    <row r="21" spans="1:24" ht="28.5" customHeight="1">
      <c r="A21" s="37" t="str">
        <f>'[1]Access-Set'!A21</f>
        <v>26283</v>
      </c>
      <c r="B21" s="38" t="str">
        <f>'[1]Access-Set'!B21</f>
        <v>FUNDACAO UNIVERSIDADE FED.DE MATO GROS.DO SUL</v>
      </c>
      <c r="C21" s="39" t="str">
        <f>CONCATENATE('[1]Access-Set'!C21,".",'[1]Access-Set'!D21)</f>
        <v>28.846</v>
      </c>
      <c r="D21" s="39" t="str">
        <f>CONCATENATE('[1]Access-Set'!E21,".",'[1]Access-Set'!G21)</f>
        <v>0901.0005</v>
      </c>
      <c r="E21" s="38" t="str">
        <f>'[1]Access-Set'!F21</f>
        <v>OPERACOES ESPECIAIS: CUMPRIMENTO DE SENTENCAS JUDICIAIS</v>
      </c>
      <c r="F21" s="38" t="str">
        <f>'[1]Access-Set'!H21</f>
        <v>SENTENCAS JUDICIAIS TRANSITADAS EM JULGADO (PRECATORIOS)</v>
      </c>
      <c r="G21" s="39" t="str">
        <f>'[1]Access-Set'!I21</f>
        <v>1</v>
      </c>
      <c r="H21" s="39" t="str">
        <f>'[1]Access-Set'!J21</f>
        <v>8100</v>
      </c>
      <c r="I21" s="38" t="str">
        <f>'[1]Access-Set'!K21</f>
        <v>RECURSOS ORDINARIOS</v>
      </c>
      <c r="J21" s="39" t="str">
        <f>'[1]Access-Set'!L21</f>
        <v>1</v>
      </c>
      <c r="K21" s="41"/>
      <c r="L21" s="41"/>
      <c r="M21" s="41"/>
      <c r="N21" s="41">
        <f t="shared" si="0"/>
        <v>0</v>
      </c>
      <c r="O21" s="41"/>
      <c r="P21" s="43">
        <f>IF('[1]Access-Set'!N21=0,'[1]Access-Set'!M21,0)</f>
        <v>0</v>
      </c>
      <c r="Q21" s="43">
        <f>IF('[1]Access-Set'!N21&gt;0,'[1]Access-Set'!N21,0)</f>
        <v>2839143</v>
      </c>
      <c r="R21" s="43">
        <f t="shared" si="1"/>
        <v>2839143</v>
      </c>
      <c r="S21" s="43">
        <f>'[1]Access-Set'!O21</f>
        <v>2839142.68</v>
      </c>
      <c r="T21" s="44">
        <f t="shared" si="2"/>
        <v>0.99999988728993228</v>
      </c>
      <c r="U21" s="43">
        <f>'[1]Access-Set'!P21</f>
        <v>2839142.68</v>
      </c>
      <c r="V21" s="44">
        <f t="shared" si="3"/>
        <v>0.99999988728993228</v>
      </c>
      <c r="W21" s="43">
        <f>'[1]Access-Set'!Q21</f>
        <v>2839142.68</v>
      </c>
      <c r="X21" s="44">
        <f t="shared" si="4"/>
        <v>0.99999988728993228</v>
      </c>
    </row>
    <row r="22" spans="1:24" ht="28.5" customHeight="1">
      <c r="A22" s="37" t="str">
        <f>'[1]Access-Set'!A22</f>
        <v>26352</v>
      </c>
      <c r="B22" s="38" t="str">
        <f>'[1]Access-Set'!B22</f>
        <v>FUNDACAO UNIVERSIDADE FEDERAL DO ABC</v>
      </c>
      <c r="C22" s="39" t="str">
        <f>CONCATENATE('[1]Access-Set'!C22,".",'[1]Access-Set'!D22)</f>
        <v>28.846</v>
      </c>
      <c r="D22" s="39" t="str">
        <f>CONCATENATE('[1]Access-Set'!E22,".",'[1]Access-Set'!G22)</f>
        <v>0901.0005</v>
      </c>
      <c r="E22" s="38" t="str">
        <f>'[1]Access-Set'!F22</f>
        <v>OPERACOES ESPECIAIS: CUMPRIMENTO DE SENTENCAS JUDICIAIS</v>
      </c>
      <c r="F22" s="38" t="str">
        <f>'[1]Access-Set'!H22</f>
        <v>SENTENCAS JUDICIAIS TRANSITADAS EM JULGADO (PRECATORIOS)</v>
      </c>
      <c r="G22" s="39" t="str">
        <f>'[1]Access-Set'!I22</f>
        <v>1</v>
      </c>
      <c r="H22" s="39" t="str">
        <f>'[1]Access-Set'!J22</f>
        <v>8100</v>
      </c>
      <c r="I22" s="38" t="str">
        <f>'[1]Access-Set'!K22</f>
        <v>RECURSOS ORDINARIOS</v>
      </c>
      <c r="J22" s="39" t="str">
        <f>'[1]Access-Set'!L22</f>
        <v>1</v>
      </c>
      <c r="K22" s="43"/>
      <c r="L22" s="43"/>
      <c r="M22" s="43"/>
      <c r="N22" s="41">
        <f t="shared" si="0"/>
        <v>0</v>
      </c>
      <c r="O22" s="43"/>
      <c r="P22" s="43">
        <f>IF('[1]Access-Set'!N22=0,'[1]Access-Set'!M22,0)</f>
        <v>0</v>
      </c>
      <c r="Q22" s="43">
        <f>IF('[1]Access-Set'!N22&gt;0,'[1]Access-Set'!N22,0)</f>
        <v>126281</v>
      </c>
      <c r="R22" s="43">
        <f t="shared" si="1"/>
        <v>126281</v>
      </c>
      <c r="S22" s="43">
        <f>'[1]Access-Set'!O22</f>
        <v>126280.91</v>
      </c>
      <c r="T22" s="44">
        <f t="shared" si="2"/>
        <v>0.99999928730371157</v>
      </c>
      <c r="U22" s="43">
        <f>'[1]Access-Set'!P22</f>
        <v>126280.91</v>
      </c>
      <c r="V22" s="44">
        <f t="shared" si="3"/>
        <v>0.99999928730371157</v>
      </c>
      <c r="W22" s="43">
        <f>'[1]Access-Set'!Q22</f>
        <v>126280.91</v>
      </c>
      <c r="X22" s="44">
        <f t="shared" si="4"/>
        <v>0.99999928730371157</v>
      </c>
    </row>
    <row r="23" spans="1:24" ht="28.5" customHeight="1">
      <c r="A23" s="37" t="str">
        <f>'[1]Access-Set'!A23</f>
        <v>36211</v>
      </c>
      <c r="B23" s="38" t="str">
        <f>'[1]Access-Set'!B23</f>
        <v>FUNDACAO NACIONAL DE SAUDE</v>
      </c>
      <c r="C23" s="39" t="str">
        <f>CONCATENATE('[1]Access-Set'!C23,".",'[1]Access-Set'!D23)</f>
        <v>28.846</v>
      </c>
      <c r="D23" s="39" t="str">
        <f>CONCATENATE('[1]Access-Set'!E23,".",'[1]Access-Set'!G23)</f>
        <v>0901.0005</v>
      </c>
      <c r="E23" s="38" t="str">
        <f>'[1]Access-Set'!F23</f>
        <v>OPERACOES ESPECIAIS: CUMPRIMENTO DE SENTENCAS JUDICIAIS</v>
      </c>
      <c r="F23" s="38" t="str">
        <f>'[1]Access-Set'!H23</f>
        <v>SENTENCAS JUDICIAIS TRANSITADAS EM JULGADO (PRECATORIOS)</v>
      </c>
      <c r="G23" s="39" t="str">
        <f>'[1]Access-Set'!I23</f>
        <v>2</v>
      </c>
      <c r="H23" s="39" t="str">
        <f>'[1]Access-Set'!J23</f>
        <v>6100</v>
      </c>
      <c r="I23" s="38" t="str">
        <f>'[1]Access-Set'!K23</f>
        <v>RECURSOS ORDINARIOS</v>
      </c>
      <c r="J23" s="39" t="str">
        <f>'[1]Access-Set'!L23</f>
        <v>3</v>
      </c>
      <c r="K23" s="43"/>
      <c r="L23" s="43"/>
      <c r="M23" s="43"/>
      <c r="N23" s="41">
        <f t="shared" si="0"/>
        <v>0</v>
      </c>
      <c r="O23" s="43"/>
      <c r="P23" s="43">
        <f>IF('[1]Access-Set'!N23=0,'[1]Access-Set'!M23,0)</f>
        <v>0</v>
      </c>
      <c r="Q23" s="43">
        <f>IF('[1]Access-Set'!N23&gt;0,'[1]Access-Set'!N23,0)</f>
        <v>86417</v>
      </c>
      <c r="R23" s="43">
        <f t="shared" si="1"/>
        <v>86417</v>
      </c>
      <c r="S23" s="43">
        <f>'[1]Access-Set'!O23</f>
        <v>86416.74</v>
      </c>
      <c r="T23" s="44">
        <f t="shared" si="2"/>
        <v>0.99999699133272391</v>
      </c>
      <c r="U23" s="43">
        <f>'[1]Access-Set'!P23</f>
        <v>86416.74</v>
      </c>
      <c r="V23" s="44">
        <f t="shared" si="3"/>
        <v>0.99999699133272391</v>
      </c>
      <c r="W23" s="43">
        <f>'[1]Access-Set'!Q23</f>
        <v>86416.74</v>
      </c>
      <c r="X23" s="44">
        <f t="shared" si="4"/>
        <v>0.99999699133272391</v>
      </c>
    </row>
    <row r="24" spans="1:24" ht="28.5" customHeight="1">
      <c r="A24" s="37" t="str">
        <f>'[1]Access-Set'!A24</f>
        <v>36211</v>
      </c>
      <c r="B24" s="38" t="str">
        <f>'[1]Access-Set'!B24</f>
        <v>FUNDACAO NACIONAL DE SAUDE</v>
      </c>
      <c r="C24" s="39" t="str">
        <f>CONCATENATE('[1]Access-Set'!C24,".",'[1]Access-Set'!D24)</f>
        <v>28.846</v>
      </c>
      <c r="D24" s="39" t="str">
        <f>CONCATENATE('[1]Access-Set'!E24,".",'[1]Access-Set'!G24)</f>
        <v>0901.0005</v>
      </c>
      <c r="E24" s="38" t="str">
        <f>'[1]Access-Set'!F24</f>
        <v>OPERACOES ESPECIAIS: CUMPRIMENTO DE SENTENCAS JUDICIAIS</v>
      </c>
      <c r="F24" s="38" t="str">
        <f>'[1]Access-Set'!H24</f>
        <v>SENTENCAS JUDICIAIS TRANSITADAS EM JULGADO (PRECATORIOS)</v>
      </c>
      <c r="G24" s="39" t="str">
        <f>'[1]Access-Set'!I24</f>
        <v>2</v>
      </c>
      <c r="H24" s="39" t="str">
        <f>'[1]Access-Set'!J24</f>
        <v>6100</v>
      </c>
      <c r="I24" s="38" t="str">
        <f>'[1]Access-Set'!K24</f>
        <v>RECURSOS ORDINARIOS</v>
      </c>
      <c r="J24" s="39" t="str">
        <f>'[1]Access-Set'!L24</f>
        <v>1</v>
      </c>
      <c r="K24" s="41"/>
      <c r="L24" s="41"/>
      <c r="M24" s="41"/>
      <c r="N24" s="41">
        <f t="shared" si="0"/>
        <v>0</v>
      </c>
      <c r="O24" s="41"/>
      <c r="P24" s="43">
        <f>IF('[1]Access-Set'!N24=0,'[1]Access-Set'!M24,0)</f>
        <v>0</v>
      </c>
      <c r="Q24" s="43">
        <f>IF('[1]Access-Set'!N24&gt;0,'[1]Access-Set'!N24,0)</f>
        <v>435603</v>
      </c>
      <c r="R24" s="43">
        <f t="shared" si="1"/>
        <v>435603</v>
      </c>
      <c r="S24" s="43">
        <f>'[1]Access-Set'!O24</f>
        <v>435602.72</v>
      </c>
      <c r="T24" s="44">
        <f t="shared" si="2"/>
        <v>0.99999935721287492</v>
      </c>
      <c r="U24" s="43">
        <f>'[1]Access-Set'!P24</f>
        <v>435602.72</v>
      </c>
      <c r="V24" s="44">
        <f t="shared" si="3"/>
        <v>0.99999935721287492</v>
      </c>
      <c r="W24" s="43">
        <f>'[1]Access-Set'!Q24</f>
        <v>435602.72</v>
      </c>
      <c r="X24" s="44">
        <f t="shared" si="4"/>
        <v>0.99999935721287492</v>
      </c>
    </row>
    <row r="25" spans="1:24" ht="28.5" customHeight="1">
      <c r="A25" s="37" t="str">
        <f>'[1]Access-Set'!A25</f>
        <v>36212</v>
      </c>
      <c r="B25" s="38" t="str">
        <f>'[1]Access-Set'!B25</f>
        <v>AGENCIA NACIONAL DE VIGILANCIA SANITARIA</v>
      </c>
      <c r="C25" s="39" t="str">
        <f>CONCATENATE('[1]Access-Set'!C25,".",'[1]Access-Set'!D25)</f>
        <v>28.846</v>
      </c>
      <c r="D25" s="39" t="str">
        <f>CONCATENATE('[1]Access-Set'!E25,".",'[1]Access-Set'!G25)</f>
        <v>0901.0005</v>
      </c>
      <c r="E25" s="38" t="str">
        <f>'[1]Access-Set'!F25</f>
        <v>OPERACOES ESPECIAIS: CUMPRIMENTO DE SENTENCAS JUDICIAIS</v>
      </c>
      <c r="F25" s="38" t="str">
        <f>'[1]Access-Set'!H25</f>
        <v>SENTENCAS JUDICIAIS TRANSITADAS EM JULGADO (PRECATORIOS)</v>
      </c>
      <c r="G25" s="39" t="str">
        <f>'[1]Access-Set'!I25</f>
        <v>2</v>
      </c>
      <c r="H25" s="39" t="str">
        <f>'[1]Access-Set'!J25</f>
        <v>6100</v>
      </c>
      <c r="I25" s="38" t="str">
        <f>'[1]Access-Set'!K25</f>
        <v>RECURSOS ORDINARIOS</v>
      </c>
      <c r="J25" s="39" t="str">
        <f>'[1]Access-Set'!L25</f>
        <v>1</v>
      </c>
      <c r="K25" s="41"/>
      <c r="L25" s="41"/>
      <c r="M25" s="41"/>
      <c r="N25" s="41">
        <f t="shared" si="0"/>
        <v>0</v>
      </c>
      <c r="O25" s="41"/>
      <c r="P25" s="43">
        <f>IF('[1]Access-Set'!N25=0,'[1]Access-Set'!M25,0)</f>
        <v>0</v>
      </c>
      <c r="Q25" s="43">
        <f>IF('[1]Access-Set'!N25&gt;0,'[1]Access-Set'!N25,0)</f>
        <v>130680</v>
      </c>
      <c r="R25" s="43">
        <f t="shared" si="1"/>
        <v>130680</v>
      </c>
      <c r="S25" s="43">
        <f>'[1]Access-Set'!O25</f>
        <v>130679.82</v>
      </c>
      <c r="T25" s="44">
        <f t="shared" si="2"/>
        <v>0.99999862258953176</v>
      </c>
      <c r="U25" s="43">
        <f>'[1]Access-Set'!P25</f>
        <v>130679.82</v>
      </c>
      <c r="V25" s="44">
        <f t="shared" si="3"/>
        <v>0.99999862258953176</v>
      </c>
      <c r="W25" s="43">
        <f>'[1]Access-Set'!Q25</f>
        <v>130679.82</v>
      </c>
      <c r="X25" s="44">
        <f t="shared" si="4"/>
        <v>0.99999862258953176</v>
      </c>
    </row>
    <row r="26" spans="1:24" ht="28.5" customHeight="1">
      <c r="A26" s="37" t="str">
        <f>'[1]Access-Set'!A26</f>
        <v>39252</v>
      </c>
      <c r="B26" s="38" t="str">
        <f>'[1]Access-Set'!B26</f>
        <v>DEPTO.NAC.DE INFRA±ESTRUT.DE TRANSPORTES-DNIT</v>
      </c>
      <c r="C26" s="39" t="str">
        <f>CONCATENATE('[1]Access-Set'!C26,".",'[1]Access-Set'!D26)</f>
        <v>28.846</v>
      </c>
      <c r="D26" s="39" t="str">
        <f>CONCATENATE('[1]Access-Set'!E26,".",'[1]Access-Set'!G26)</f>
        <v>0901.0005</v>
      </c>
      <c r="E26" s="38" t="str">
        <f>'[1]Access-Set'!F26</f>
        <v>OPERACOES ESPECIAIS: CUMPRIMENTO DE SENTENCAS JUDICIAIS</v>
      </c>
      <c r="F26" s="38" t="str">
        <f>'[1]Access-Set'!H26</f>
        <v>SENTENCAS JUDICIAIS TRANSITADAS EM JULGADO (PRECATORIOS)</v>
      </c>
      <c r="G26" s="39" t="str">
        <f>'[1]Access-Set'!I26</f>
        <v>1</v>
      </c>
      <c r="H26" s="39" t="str">
        <f>'[1]Access-Set'!J26</f>
        <v>0100</v>
      </c>
      <c r="I26" s="38" t="str">
        <f>'[1]Access-Set'!K26</f>
        <v>RECURSOS ORDINARIOS</v>
      </c>
      <c r="J26" s="39" t="str">
        <f>'[1]Access-Set'!L26</f>
        <v>3</v>
      </c>
      <c r="K26" s="41"/>
      <c r="L26" s="41"/>
      <c r="M26" s="41"/>
      <c r="N26" s="41">
        <f t="shared" si="0"/>
        <v>0</v>
      </c>
      <c r="O26" s="41"/>
      <c r="P26" s="43">
        <f>IF('[1]Access-Set'!N26=0,'[1]Access-Set'!M26,0)</f>
        <v>0</v>
      </c>
      <c r="Q26" s="43">
        <f>IF('[1]Access-Set'!N26&gt;0,'[1]Access-Set'!N26,0)</f>
        <v>301905</v>
      </c>
      <c r="R26" s="43">
        <f t="shared" si="1"/>
        <v>301905</v>
      </c>
      <c r="S26" s="43">
        <f>'[1]Access-Set'!O26</f>
        <v>301904.53999999998</v>
      </c>
      <c r="T26" s="44">
        <f t="shared" si="2"/>
        <v>0.99999847634189554</v>
      </c>
      <c r="U26" s="43">
        <f>'[1]Access-Set'!P26</f>
        <v>301904.53999999998</v>
      </c>
      <c r="V26" s="44">
        <f t="shared" si="3"/>
        <v>0.99999847634189554</v>
      </c>
      <c r="W26" s="43">
        <f>'[1]Access-Set'!Q26</f>
        <v>301904.53999999998</v>
      </c>
      <c r="X26" s="44">
        <f t="shared" si="4"/>
        <v>0.99999847634189554</v>
      </c>
    </row>
    <row r="27" spans="1:24" ht="28.5" customHeight="1">
      <c r="A27" s="37" t="str">
        <f>'[1]Access-Set'!A27</f>
        <v>40203</v>
      </c>
      <c r="B27" s="38" t="str">
        <f>'[1]Access-Set'!B27</f>
        <v>FUNDACAO JORGE DUPRAT FIG.DE SEG.MED.TRABALHO</v>
      </c>
      <c r="C27" s="39" t="str">
        <f>CONCATENATE('[1]Access-Set'!C27,".",'[1]Access-Set'!D27)</f>
        <v>28.846</v>
      </c>
      <c r="D27" s="39" t="str">
        <f>CONCATENATE('[1]Access-Set'!E27,".",'[1]Access-Set'!G27)</f>
        <v>0901.0005</v>
      </c>
      <c r="E27" s="38" t="str">
        <f>'[1]Access-Set'!F27</f>
        <v>OPERACOES ESPECIAIS: CUMPRIMENTO DE SENTENCAS JUDICIAIS</v>
      </c>
      <c r="F27" s="38" t="str">
        <f>'[1]Access-Set'!H27</f>
        <v>SENTENCAS JUDICIAIS TRANSITADAS EM JULGADO (PRECATORIOS)</v>
      </c>
      <c r="G27" s="39" t="str">
        <f>'[1]Access-Set'!I27</f>
        <v>1</v>
      </c>
      <c r="H27" s="39" t="str">
        <f>'[1]Access-Set'!J27</f>
        <v>0100</v>
      </c>
      <c r="I27" s="38" t="str">
        <f>'[1]Access-Set'!K27</f>
        <v>RECURSOS ORDINARIOS</v>
      </c>
      <c r="J27" s="39" t="str">
        <f>'[1]Access-Set'!L27</f>
        <v>1</v>
      </c>
      <c r="K27" s="41"/>
      <c r="L27" s="41"/>
      <c r="M27" s="41"/>
      <c r="N27" s="41">
        <f t="shared" si="0"/>
        <v>0</v>
      </c>
      <c r="O27" s="41"/>
      <c r="P27" s="43">
        <f>IF('[1]Access-Set'!N27=0,'[1]Access-Set'!M27,0)</f>
        <v>0</v>
      </c>
      <c r="Q27" s="43">
        <f>IF('[1]Access-Set'!N27&gt;0,'[1]Access-Set'!N27,0)</f>
        <v>495031</v>
      </c>
      <c r="R27" s="43">
        <f t="shared" si="1"/>
        <v>495031</v>
      </c>
      <c r="S27" s="43">
        <f>'[1]Access-Set'!O27</f>
        <v>495030.29</v>
      </c>
      <c r="T27" s="44">
        <f t="shared" si="2"/>
        <v>0.99999856574638757</v>
      </c>
      <c r="U27" s="43">
        <f>'[1]Access-Set'!P27</f>
        <v>495030.29</v>
      </c>
      <c r="V27" s="44">
        <f t="shared" si="3"/>
        <v>0.99999856574638757</v>
      </c>
      <c r="W27" s="43">
        <f>'[1]Access-Set'!Q27</f>
        <v>495030.29</v>
      </c>
      <c r="X27" s="44">
        <f t="shared" si="4"/>
        <v>0.99999856574638757</v>
      </c>
    </row>
    <row r="28" spans="1:24" ht="28.5" customHeight="1">
      <c r="A28" s="37" t="str">
        <f>'[1]Access-Set'!A28</f>
        <v>55201</v>
      </c>
      <c r="B28" s="38" t="str">
        <f>'[1]Access-Set'!B28</f>
        <v>INSTITUTO NACIONAL DO SEGURO SOCIAL - INSS</v>
      </c>
      <c r="C28" s="39" t="str">
        <f>CONCATENATE('[1]Access-Set'!C28,".",'[1]Access-Set'!D28)</f>
        <v>28.846</v>
      </c>
      <c r="D28" s="39" t="str">
        <f>CONCATENATE('[1]Access-Set'!E28,".",'[1]Access-Set'!G28)</f>
        <v>0901.0005</v>
      </c>
      <c r="E28" s="38" t="str">
        <f>'[1]Access-Set'!F28</f>
        <v>OPERACOES ESPECIAIS: CUMPRIMENTO DE SENTENCAS JUDICIAIS</v>
      </c>
      <c r="F28" s="38" t="str">
        <f>'[1]Access-Set'!H28</f>
        <v>SENTENCAS JUDICIAIS TRANSITADAS EM JULGADO (PRECATORIOS)</v>
      </c>
      <c r="G28" s="39" t="str">
        <f>'[1]Access-Set'!I28</f>
        <v>2</v>
      </c>
      <c r="H28" s="39" t="str">
        <f>'[1]Access-Set'!J28</f>
        <v>0100</v>
      </c>
      <c r="I28" s="38" t="str">
        <f>'[1]Access-Set'!K28</f>
        <v>RECURSOS ORDINARIOS</v>
      </c>
      <c r="J28" s="39" t="str">
        <f>'[1]Access-Set'!L28</f>
        <v>3</v>
      </c>
      <c r="K28" s="41"/>
      <c r="L28" s="41"/>
      <c r="M28" s="41"/>
      <c r="N28" s="41">
        <f t="shared" si="0"/>
        <v>0</v>
      </c>
      <c r="O28" s="41"/>
      <c r="P28" s="43">
        <f>IF('[1]Access-Set'!N28=0,'[1]Access-Set'!M28,0)</f>
        <v>0</v>
      </c>
      <c r="Q28" s="43">
        <f>IF('[1]Access-Set'!N28&gt;0,'[1]Access-Set'!N28,0)</f>
        <v>66442108</v>
      </c>
      <c r="R28" s="43">
        <f t="shared" si="1"/>
        <v>66442108</v>
      </c>
      <c r="S28" s="43">
        <f>'[1]Access-Set'!O28</f>
        <v>66427672.450000003</v>
      </c>
      <c r="T28" s="44">
        <f t="shared" si="2"/>
        <v>0.99978273491864533</v>
      </c>
      <c r="U28" s="43">
        <f>'[1]Access-Set'!P28</f>
        <v>66427672.450000003</v>
      </c>
      <c r="V28" s="44">
        <f t="shared" si="3"/>
        <v>0.99978273491864533</v>
      </c>
      <c r="W28" s="43">
        <f>'[1]Access-Set'!Q28</f>
        <v>66427672.450000003</v>
      </c>
      <c r="X28" s="44">
        <f t="shared" si="4"/>
        <v>0.99978273491864533</v>
      </c>
    </row>
    <row r="29" spans="1:24" ht="28.5" customHeight="1">
      <c r="A29" s="37" t="str">
        <f>'[1]Access-Set'!A29</f>
        <v>55201</v>
      </c>
      <c r="B29" s="38" t="str">
        <f>'[1]Access-Set'!B29</f>
        <v>INSTITUTO NACIONAL DO SEGURO SOCIAL - INSS</v>
      </c>
      <c r="C29" s="39" t="str">
        <f>CONCATENATE('[1]Access-Set'!C29,".",'[1]Access-Set'!D29)</f>
        <v>28.846</v>
      </c>
      <c r="D29" s="39" t="str">
        <f>CONCATENATE('[1]Access-Set'!E29,".",'[1]Access-Set'!G29)</f>
        <v>0901.0005</v>
      </c>
      <c r="E29" s="38" t="str">
        <f>'[1]Access-Set'!F29</f>
        <v>OPERACOES ESPECIAIS: CUMPRIMENTO DE SENTENCAS JUDICIAIS</v>
      </c>
      <c r="F29" s="38" t="str">
        <f>'[1]Access-Set'!H29</f>
        <v>SENTENCAS JUDICIAIS TRANSITADAS EM JULGADO (PRECATORIOS)</v>
      </c>
      <c r="G29" s="39" t="str">
        <f>'[1]Access-Set'!I29</f>
        <v>2</v>
      </c>
      <c r="H29" s="39" t="str">
        <f>'[1]Access-Set'!J29</f>
        <v>0100</v>
      </c>
      <c r="I29" s="38" t="str">
        <f>'[1]Access-Set'!K29</f>
        <v>RECURSOS ORDINARIOS</v>
      </c>
      <c r="J29" s="39" t="str">
        <f>'[1]Access-Set'!L29</f>
        <v>1</v>
      </c>
      <c r="K29" s="41"/>
      <c r="L29" s="41"/>
      <c r="M29" s="41"/>
      <c r="N29" s="41">
        <f t="shared" si="0"/>
        <v>0</v>
      </c>
      <c r="O29" s="41"/>
      <c r="P29" s="43">
        <f>IF('[1]Access-Set'!N29=0,'[1]Access-Set'!M29,0)</f>
        <v>0</v>
      </c>
      <c r="Q29" s="43">
        <f>IF('[1]Access-Set'!N29&gt;0,'[1]Access-Set'!N29,0)</f>
        <v>54192648</v>
      </c>
      <c r="R29" s="43">
        <f t="shared" si="1"/>
        <v>54192648</v>
      </c>
      <c r="S29" s="43">
        <f>'[1]Access-Set'!O29</f>
        <v>54192647.240000002</v>
      </c>
      <c r="T29" s="44">
        <f t="shared" si="2"/>
        <v>0.99999998597595752</v>
      </c>
      <c r="U29" s="43">
        <f>'[1]Access-Set'!P29</f>
        <v>54192647.240000002</v>
      </c>
      <c r="V29" s="44">
        <f t="shared" si="3"/>
        <v>0.99999998597595752</v>
      </c>
      <c r="W29" s="43">
        <f>'[1]Access-Set'!Q29</f>
        <v>54192647.240000002</v>
      </c>
      <c r="X29" s="44">
        <f t="shared" si="4"/>
        <v>0.99999998597595752</v>
      </c>
    </row>
    <row r="30" spans="1:24" ht="28.5" customHeight="1">
      <c r="A30" s="37" t="str">
        <f>'[1]Access-Set'!A30</f>
        <v>55901</v>
      </c>
      <c r="B30" s="38" t="str">
        <f>'[1]Access-Set'!B30</f>
        <v>FUNDO NACIONAL DE ASSISTENCIA SOCIAL</v>
      </c>
      <c r="C30" s="39" t="str">
        <f>CONCATENATE('[1]Access-Set'!C30,".",'[1]Access-Set'!D30)</f>
        <v>28.846</v>
      </c>
      <c r="D30" s="39" t="str">
        <f>CONCATENATE('[1]Access-Set'!E30,".",'[1]Access-Set'!G30)</f>
        <v>0901.0005</v>
      </c>
      <c r="E30" s="38" t="str">
        <f>'[1]Access-Set'!F30</f>
        <v>OPERACOES ESPECIAIS: CUMPRIMENTO DE SENTENCAS JUDICIAIS</v>
      </c>
      <c r="F30" s="38" t="str">
        <f>'[1]Access-Set'!H30</f>
        <v>SENTENCAS JUDICIAIS TRANSITADAS EM JULGADO (PRECATORIOS)</v>
      </c>
      <c r="G30" s="39" t="str">
        <f>'[1]Access-Set'!I30</f>
        <v>2</v>
      </c>
      <c r="H30" s="39" t="str">
        <f>'[1]Access-Set'!J30</f>
        <v>0100</v>
      </c>
      <c r="I30" s="38" t="str">
        <f>'[1]Access-Set'!K30</f>
        <v>RECURSOS ORDINARIOS</v>
      </c>
      <c r="J30" s="39" t="str">
        <f>'[1]Access-Set'!L30</f>
        <v>3</v>
      </c>
      <c r="K30" s="41"/>
      <c r="L30" s="41"/>
      <c r="M30" s="41"/>
      <c r="N30" s="41">
        <f t="shared" si="0"/>
        <v>0</v>
      </c>
      <c r="O30" s="41"/>
      <c r="P30" s="43">
        <f>IF('[1]Access-Set'!N30=0,'[1]Access-Set'!M30,0)</f>
        <v>0</v>
      </c>
      <c r="Q30" s="43">
        <f>IF('[1]Access-Set'!M30&gt;0,'[1]Access-Set'!M30,0)</f>
        <v>41966136.799999997</v>
      </c>
      <c r="R30" s="43">
        <f t="shared" si="1"/>
        <v>41966136.799999997</v>
      </c>
      <c r="S30" s="43">
        <f>'[1]Access-Set'!O30</f>
        <v>41796891.460000001</v>
      </c>
      <c r="T30" s="44">
        <f t="shared" si="2"/>
        <v>0.99596709745272538</v>
      </c>
      <c r="U30" s="43">
        <f>'[1]Access-Set'!P30</f>
        <v>41796891.460000001</v>
      </c>
      <c r="V30" s="44">
        <f t="shared" si="3"/>
        <v>0.99596709745272538</v>
      </c>
      <c r="W30" s="43">
        <f>'[1]Access-Set'!Q30</f>
        <v>41796891.460000001</v>
      </c>
      <c r="X30" s="44">
        <f t="shared" si="4"/>
        <v>0.99596709745272538</v>
      </c>
    </row>
    <row r="31" spans="1:24" ht="28.5" customHeight="1">
      <c r="A31" s="37" t="str">
        <f>'[1]Access-Set'!A31</f>
        <v>55901</v>
      </c>
      <c r="B31" s="38" t="str">
        <f>'[1]Access-Set'!B31</f>
        <v>FUNDO NACIONAL DE ASSISTENCIA SOCIAL</v>
      </c>
      <c r="C31" s="39" t="str">
        <f>CONCATENATE('[1]Access-Set'!C31,".",'[1]Access-Set'!D31)</f>
        <v>28.846</v>
      </c>
      <c r="D31" s="39" t="str">
        <f>CONCATENATE('[1]Access-Set'!E31,".",'[1]Access-Set'!G31)</f>
        <v>0901.0625</v>
      </c>
      <c r="E31" s="38" t="str">
        <f>'[1]Access-Set'!F31</f>
        <v>OPERACOES ESPECIAIS: CUMPRIMENTO DE SENTENCAS JUDICIAIS</v>
      </c>
      <c r="F31" s="38" t="str">
        <f>'[1]Access-Set'!H31</f>
        <v>SENTENCAS JUDICIAIS TRANSITADAS EM JULGADO DE PEQUENO VALOR</v>
      </c>
      <c r="G31" s="39" t="str">
        <f>'[1]Access-Set'!I31</f>
        <v>2</v>
      </c>
      <c r="H31" s="39" t="str">
        <f>'[1]Access-Set'!J31</f>
        <v>0100</v>
      </c>
      <c r="I31" s="38" t="str">
        <f>'[1]Access-Set'!K31</f>
        <v>RECURSOS ORDINARIOS</v>
      </c>
      <c r="J31" s="39" t="str">
        <f>'[1]Access-Set'!L31</f>
        <v>3</v>
      </c>
      <c r="K31" s="41"/>
      <c r="L31" s="41"/>
      <c r="M31" s="41"/>
      <c r="N31" s="41">
        <f t="shared" si="0"/>
        <v>0</v>
      </c>
      <c r="O31" s="41"/>
      <c r="P31" s="43">
        <f>IF('[1]Access-Set'!N31=0,'[1]Access-Set'!M31,0)</f>
        <v>114733119</v>
      </c>
      <c r="Q31" s="43">
        <f>IF('[1]Access-Set'!N31&gt;0,'[1]Access-Set'!N31,0)</f>
        <v>0</v>
      </c>
      <c r="R31" s="43">
        <f t="shared" si="1"/>
        <v>114733119</v>
      </c>
      <c r="S31" s="43">
        <f>'[1]Access-Set'!O31</f>
        <v>114690646.79000001</v>
      </c>
      <c r="T31" s="44">
        <f t="shared" si="2"/>
        <v>0.99962981735029799</v>
      </c>
      <c r="U31" s="43">
        <f>'[1]Access-Set'!P31</f>
        <v>114690646.28</v>
      </c>
      <c r="V31" s="44">
        <f t="shared" si="3"/>
        <v>0.99962981290519959</v>
      </c>
      <c r="W31" s="43">
        <f>'[1]Access-Set'!Q31</f>
        <v>114690646.28</v>
      </c>
      <c r="X31" s="44">
        <f t="shared" si="4"/>
        <v>0.99962981290519959</v>
      </c>
    </row>
    <row r="32" spans="1:24" ht="28.5" customHeight="1">
      <c r="A32" s="37" t="str">
        <f>'[1]Access-Set'!A32</f>
        <v>55902</v>
      </c>
      <c r="B32" s="38" t="str">
        <f>'[1]Access-Set'!B32</f>
        <v>FUNDO DO REGIME GERAL DA PREVID.SOCIAL-FRGPS</v>
      </c>
      <c r="C32" s="39" t="str">
        <f>CONCATENATE('[1]Access-Set'!C32,".",'[1]Access-Set'!D32)</f>
        <v>28.846</v>
      </c>
      <c r="D32" s="39" t="str">
        <f>CONCATENATE('[1]Access-Set'!E32,".",'[1]Access-Set'!G32)</f>
        <v>0901.0005</v>
      </c>
      <c r="E32" s="38" t="str">
        <f>'[1]Access-Set'!F32</f>
        <v>OPERACOES ESPECIAIS: CUMPRIMENTO DE SENTENCAS JUDICIAIS</v>
      </c>
      <c r="F32" s="38" t="str">
        <f>'[1]Access-Set'!H32</f>
        <v>SENTENCAS JUDICIAIS TRANSITADAS EM JULGADO (PRECATORIOS)</v>
      </c>
      <c r="G32" s="39" t="str">
        <f>'[1]Access-Set'!I32</f>
        <v>2</v>
      </c>
      <c r="H32" s="39" t="str">
        <f>'[1]Access-Set'!J32</f>
        <v>0151</v>
      </c>
      <c r="I32" s="38" t="str">
        <f>'[1]Access-Set'!K32</f>
        <v>CONTR.SOCIAL S/O LUCRO DAS PESSOAS JURIDICAS</v>
      </c>
      <c r="J32" s="39" t="str">
        <f>'[1]Access-Set'!L32</f>
        <v>3</v>
      </c>
      <c r="K32" s="41"/>
      <c r="L32" s="41"/>
      <c r="M32" s="41"/>
      <c r="N32" s="41">
        <f t="shared" si="0"/>
        <v>0</v>
      </c>
      <c r="O32" s="41"/>
      <c r="P32" s="43">
        <f>IF('[1]Access-Set'!N32=0,'[1]Access-Set'!M32,0)</f>
        <v>0</v>
      </c>
      <c r="Q32" s="43">
        <f>IF('[1]Access-Set'!N32&gt;0,'[1]Access-Set'!N32,0)</f>
        <v>1979794695</v>
      </c>
      <c r="R32" s="43">
        <f t="shared" si="1"/>
        <v>1979794695</v>
      </c>
      <c r="S32" s="43">
        <f>'[1]Access-Set'!O32</f>
        <v>1979191826.55</v>
      </c>
      <c r="T32" s="44">
        <f t="shared" si="2"/>
        <v>0.99969548941032993</v>
      </c>
      <c r="U32" s="43">
        <f>'[1]Access-Set'!P32</f>
        <v>1979191826.55</v>
      </c>
      <c r="V32" s="44">
        <f t="shared" si="3"/>
        <v>0.99969548941032993</v>
      </c>
      <c r="W32" s="43">
        <f>'[1]Access-Set'!Q32</f>
        <v>1979191826.55</v>
      </c>
      <c r="X32" s="44">
        <f t="shared" si="4"/>
        <v>0.99969548941032993</v>
      </c>
    </row>
    <row r="33" spans="1:24" ht="28.5" customHeight="1">
      <c r="A33" s="37" t="str">
        <f>'[1]Access-Set'!A33</f>
        <v>55902</v>
      </c>
      <c r="B33" s="38" t="str">
        <f>'[1]Access-Set'!B33</f>
        <v>FUNDO DO REGIME GERAL DA PREVID.SOCIAL-FRGPS</v>
      </c>
      <c r="C33" s="39" t="str">
        <f>CONCATENATE('[1]Access-Set'!C33,".",'[1]Access-Set'!D33)</f>
        <v>28.846</v>
      </c>
      <c r="D33" s="39" t="str">
        <f>CONCATENATE('[1]Access-Set'!E33,".",'[1]Access-Set'!G33)</f>
        <v>0901.0625</v>
      </c>
      <c r="E33" s="38" t="str">
        <f>'[1]Access-Set'!F33</f>
        <v>OPERACOES ESPECIAIS: CUMPRIMENTO DE SENTENCAS JUDICIAIS</v>
      </c>
      <c r="F33" s="38" t="str">
        <f>'[1]Access-Set'!H33</f>
        <v>SENTENCAS JUDICIAIS TRANSITADAS EM JULGADO DE PEQUENO VALOR</v>
      </c>
      <c r="G33" s="39" t="str">
        <f>'[1]Access-Set'!I33</f>
        <v>2</v>
      </c>
      <c r="H33" s="39" t="str">
        <f>'[1]Access-Set'!J33</f>
        <v>0151</v>
      </c>
      <c r="I33" s="38" t="str">
        <f>'[1]Access-Set'!K33</f>
        <v>CONTR.SOCIAL S/O LUCRO DAS PESSOAS JURIDICAS</v>
      </c>
      <c r="J33" s="39" t="str">
        <f>'[1]Access-Set'!L33</f>
        <v>3</v>
      </c>
      <c r="K33" s="41"/>
      <c r="L33" s="41"/>
      <c r="M33" s="41"/>
      <c r="N33" s="41">
        <f t="shared" si="0"/>
        <v>0</v>
      </c>
      <c r="O33" s="41"/>
      <c r="P33" s="43">
        <f>IF('[1]Access-Set'!N33=0,'[1]Access-Set'!M33,0)</f>
        <v>1193799990</v>
      </c>
      <c r="Q33" s="43">
        <f>IF('[1]Access-Set'!N33&gt;0,'[1]Access-Set'!N33,0)</f>
        <v>0</v>
      </c>
      <c r="R33" s="43">
        <f t="shared" si="1"/>
        <v>1193799990</v>
      </c>
      <c r="S33" s="43">
        <f>'[1]Access-Set'!O33</f>
        <v>1193434143.1099999</v>
      </c>
      <c r="T33" s="44">
        <f t="shared" si="2"/>
        <v>0.99969354423432344</v>
      </c>
      <c r="U33" s="43">
        <f>'[1]Access-Set'!P33</f>
        <v>1193434141.49</v>
      </c>
      <c r="V33" s="44">
        <f t="shared" si="3"/>
        <v>0.99969354287731227</v>
      </c>
      <c r="W33" s="43">
        <f>'[1]Access-Set'!Q33</f>
        <v>1193434141.49</v>
      </c>
      <c r="X33" s="44">
        <f t="shared" si="4"/>
        <v>0.99969354287731227</v>
      </c>
    </row>
    <row r="34" spans="1:24" ht="28.5" customHeight="1">
      <c r="A34" s="37" t="str">
        <f>'[1]Access-Set'!A34</f>
        <v>71103</v>
      </c>
      <c r="B34" s="38" t="str">
        <f>'[1]Access-Set'!B34</f>
        <v>ENCARGOS FINANC.DA UNIAO-SENTENCAS JUDICIAIS</v>
      </c>
      <c r="C34" s="39" t="str">
        <f>CONCATENATE('[1]Access-Set'!C34,".",'[1]Access-Set'!D34)</f>
        <v>28.846</v>
      </c>
      <c r="D34" s="39" t="str">
        <f>CONCATENATE('[1]Access-Set'!E34,".",'[1]Access-Set'!G34)</f>
        <v>0901.0005</v>
      </c>
      <c r="E34" s="38" t="str">
        <f>'[1]Access-Set'!F34</f>
        <v>OPERACOES ESPECIAIS: CUMPRIMENTO DE SENTENCAS JUDICIAIS</v>
      </c>
      <c r="F34" s="38" t="str">
        <f>'[1]Access-Set'!H34</f>
        <v>SENTENCAS JUDICIAIS TRANSITADAS EM JULGADO (PRECATORIOS)</v>
      </c>
      <c r="G34" s="39" t="str">
        <f>'[1]Access-Set'!I34</f>
        <v>1</v>
      </c>
      <c r="H34" s="39" t="str">
        <f>'[1]Access-Set'!J34</f>
        <v>0100</v>
      </c>
      <c r="I34" s="38" t="str">
        <f>'[1]Access-Set'!K34</f>
        <v>RECURSOS ORDINARIOS</v>
      </c>
      <c r="J34" s="39" t="str">
        <f>'[1]Access-Set'!L34</f>
        <v>5</v>
      </c>
      <c r="K34" s="41"/>
      <c r="L34" s="41"/>
      <c r="M34" s="41"/>
      <c r="N34" s="41">
        <f>K34+L34-M34</f>
        <v>0</v>
      </c>
      <c r="O34" s="41"/>
      <c r="P34" s="43">
        <f>IF('[1]Access-Set'!N34=0,'[1]Access-Set'!M34,0)</f>
        <v>0</v>
      </c>
      <c r="Q34" s="43">
        <f>IF('[1]Access-Set'!N34&gt;0,'[1]Access-Set'!N34,0)</f>
        <v>71906438</v>
      </c>
      <c r="R34" s="43">
        <f>N34-O34+P34+Q34</f>
        <v>71906438</v>
      </c>
      <c r="S34" s="43">
        <f>'[1]Access-Set'!O34</f>
        <v>71906437.200000003</v>
      </c>
      <c r="T34" s="44">
        <f>IF(R34&gt;0,S34/R34,0)</f>
        <v>0.99999998887443153</v>
      </c>
      <c r="U34" s="43">
        <f>'[1]Access-Set'!P34</f>
        <v>71906437.200000003</v>
      </c>
      <c r="V34" s="44">
        <f>IF(R34&gt;0,U34/R34,0)</f>
        <v>0.99999998887443153</v>
      </c>
      <c r="W34" s="43">
        <f>'[1]Access-Set'!Q34</f>
        <v>71906437.200000003</v>
      </c>
      <c r="X34" s="44">
        <f>IF(R34&gt;0,W34/R34,0)</f>
        <v>0.99999998887443153</v>
      </c>
    </row>
    <row r="35" spans="1:24" ht="28.5" customHeight="1">
      <c r="A35" s="37" t="str">
        <f>'[1]Access-Set'!A35</f>
        <v>71103</v>
      </c>
      <c r="B35" s="38" t="str">
        <f>'[1]Access-Set'!B35</f>
        <v>ENCARGOS FINANC.DA UNIAO-SENTENCAS JUDICIAIS</v>
      </c>
      <c r="C35" s="39" t="str">
        <f>CONCATENATE('[1]Access-Set'!C35,".",'[1]Access-Set'!D35)</f>
        <v>28.846</v>
      </c>
      <c r="D35" s="39" t="str">
        <f>CONCATENATE('[1]Access-Set'!E35,".",'[1]Access-Set'!G35)</f>
        <v>0901.0005</v>
      </c>
      <c r="E35" s="38" t="str">
        <f>'[1]Access-Set'!F35</f>
        <v>OPERACOES ESPECIAIS: CUMPRIMENTO DE SENTENCAS JUDICIAIS</v>
      </c>
      <c r="F35" s="38" t="str">
        <f>'[1]Access-Set'!H35</f>
        <v>SENTENCAS JUDICIAIS TRANSITADAS EM JULGADO (PRECATORIOS)</v>
      </c>
      <c r="G35" s="39" t="str">
        <f>'[1]Access-Set'!I35</f>
        <v>1</v>
      </c>
      <c r="H35" s="39" t="str">
        <f>'[1]Access-Set'!J35</f>
        <v>0100</v>
      </c>
      <c r="I35" s="38" t="str">
        <f>'[1]Access-Set'!K35</f>
        <v>RECURSOS ORDINARIOS</v>
      </c>
      <c r="J35" s="39" t="str">
        <f>'[1]Access-Set'!L35</f>
        <v>3</v>
      </c>
      <c r="K35" s="41"/>
      <c r="L35" s="41"/>
      <c r="M35" s="41"/>
      <c r="N35" s="41">
        <f>K35+L35-M35</f>
        <v>0</v>
      </c>
      <c r="O35" s="41"/>
      <c r="P35" s="43">
        <f>IF('[1]Access-Set'!N35=0,'[1]Access-Set'!M35,0)</f>
        <v>0</v>
      </c>
      <c r="Q35" s="43">
        <f>IF('[1]Access-Set'!N35&gt;0,'[1]Access-Set'!N35,0)</f>
        <v>736451297</v>
      </c>
      <c r="R35" s="43">
        <f>N35-O35+P35+Q35</f>
        <v>736451297</v>
      </c>
      <c r="S35" s="43">
        <f>'[1]Access-Set'!O35</f>
        <v>735780795.88</v>
      </c>
      <c r="T35" s="44">
        <f>IF(R35&gt;0,S35/R35,0)</f>
        <v>0.99908955130810229</v>
      </c>
      <c r="U35" s="43">
        <f>'[1]Access-Set'!P35</f>
        <v>735780795.88</v>
      </c>
      <c r="V35" s="44">
        <f>IF(R35&gt;0,U35/R35,0)</f>
        <v>0.99908955130810229</v>
      </c>
      <c r="W35" s="43">
        <f>'[1]Access-Set'!Q35</f>
        <v>735780795.88</v>
      </c>
      <c r="X35" s="44">
        <f>IF(R35&gt;0,W35/R35,0)</f>
        <v>0.99908955130810229</v>
      </c>
    </row>
    <row r="36" spans="1:24" ht="28.5" customHeight="1">
      <c r="A36" s="37" t="str">
        <f>'[1]Access-Set'!A36</f>
        <v>71103</v>
      </c>
      <c r="B36" s="38" t="str">
        <f>'[1]Access-Set'!B36</f>
        <v>ENCARGOS FINANC.DA UNIAO-SENTENCAS JUDICIAIS</v>
      </c>
      <c r="C36" s="39" t="str">
        <f>CONCATENATE('[1]Access-Set'!C36,".",'[1]Access-Set'!D36)</f>
        <v>28.846</v>
      </c>
      <c r="D36" s="39" t="str">
        <f>CONCATENATE('[1]Access-Set'!E36,".",'[1]Access-Set'!G36)</f>
        <v>0901.0005</v>
      </c>
      <c r="E36" s="38" t="str">
        <f>'[1]Access-Set'!F36</f>
        <v>OPERACOES ESPECIAIS: CUMPRIMENTO DE SENTENCAS JUDICIAIS</v>
      </c>
      <c r="F36" s="38" t="str">
        <f>'[1]Access-Set'!H36</f>
        <v>SENTENCAS JUDICIAIS TRANSITADAS EM JULGADO (PRECATORIOS)</v>
      </c>
      <c r="G36" s="39" t="str">
        <f>'[1]Access-Set'!I36</f>
        <v>1</v>
      </c>
      <c r="H36" s="39" t="str">
        <f>'[1]Access-Set'!J36</f>
        <v>0100</v>
      </c>
      <c r="I36" s="38" t="str">
        <f>'[1]Access-Set'!K36</f>
        <v>RECURSOS ORDINARIOS</v>
      </c>
      <c r="J36" s="39" t="str">
        <f>'[1]Access-Set'!L36</f>
        <v>1</v>
      </c>
      <c r="K36" s="41"/>
      <c r="L36" s="41"/>
      <c r="M36" s="41"/>
      <c r="N36" s="41">
        <f t="shared" ref="N36:N40" si="5">K36+L36-M36</f>
        <v>0</v>
      </c>
      <c r="O36" s="41"/>
      <c r="P36" s="43">
        <f>IF('[1]Access-Set'!N36=0,'[1]Access-Set'!M36,0)</f>
        <v>0</v>
      </c>
      <c r="Q36" s="43">
        <f>IF('[1]Access-Set'!N36&gt;0,'[1]Access-Set'!N36,0)</f>
        <v>83184277</v>
      </c>
      <c r="R36" s="43">
        <f t="shared" ref="R36:R40" si="6">N36-O36+P36+Q36</f>
        <v>83184277</v>
      </c>
      <c r="S36" s="43">
        <f>'[1]Access-Set'!O36</f>
        <v>83184276.109999999</v>
      </c>
      <c r="T36" s="44">
        <f t="shared" ref="T36:T40" si="7">IF(R36&gt;0,S36/R36,0)</f>
        <v>0.99999998930086276</v>
      </c>
      <c r="U36" s="43">
        <f>'[1]Access-Set'!P36</f>
        <v>83184276.109999999</v>
      </c>
      <c r="V36" s="44">
        <f t="shared" ref="V36:V40" si="8">IF(R36&gt;0,U36/R36,0)</f>
        <v>0.99999998930086276</v>
      </c>
      <c r="W36" s="43">
        <f>'[1]Access-Set'!Q36</f>
        <v>83184276.109999999</v>
      </c>
      <c r="X36" s="44">
        <f t="shared" ref="X36:X40" si="9">IF(R36&gt;0,W36/R36,0)</f>
        <v>0.99999998930086276</v>
      </c>
    </row>
    <row r="37" spans="1:24" ht="28.5" customHeight="1">
      <c r="A37" s="37" t="str">
        <f>'[1]Access-Set'!A37</f>
        <v>71103</v>
      </c>
      <c r="B37" s="38" t="str">
        <f>'[1]Access-Set'!B37</f>
        <v>ENCARGOS FINANC.DA UNIAO-SENTENCAS JUDICIAIS</v>
      </c>
      <c r="C37" s="39" t="str">
        <f>CONCATENATE('[1]Access-Set'!C37,".",'[1]Access-Set'!D37)</f>
        <v>28.846</v>
      </c>
      <c r="D37" s="39" t="str">
        <f>CONCATENATE('[1]Access-Set'!E37,".",'[1]Access-Set'!G37)</f>
        <v>0901.00G5</v>
      </c>
      <c r="E37" s="38" t="str">
        <f>'[1]Access-Set'!F37</f>
        <v>OPERACOES ESPECIAIS: CUMPRIMENTO DE SENTENCAS JUDICIAIS</v>
      </c>
      <c r="F37" s="38" t="str">
        <f>'[1]Access-Set'!H37</f>
        <v>CONTRIBUICAO DA UNIAO, DE SUAS AUTARQUIAS E FUNDACOES PARA O</v>
      </c>
      <c r="G37" s="39" t="str">
        <f>'[1]Access-Set'!I37</f>
        <v>1</v>
      </c>
      <c r="H37" s="39" t="str">
        <f>'[1]Access-Set'!J37</f>
        <v>0100</v>
      </c>
      <c r="I37" s="38" t="str">
        <f>'[1]Access-Set'!K37</f>
        <v>RECURSOS ORDINARIOS</v>
      </c>
      <c r="J37" s="39" t="str">
        <f>'[1]Access-Set'!L37</f>
        <v>1</v>
      </c>
      <c r="K37" s="41"/>
      <c r="L37" s="41"/>
      <c r="M37" s="41"/>
      <c r="N37" s="41">
        <f t="shared" si="5"/>
        <v>0</v>
      </c>
      <c r="O37" s="41"/>
      <c r="P37" s="43">
        <f>IF('[1]Access-Set'!N37=0,'[1]Access-Set'!M37,0)</f>
        <v>6536494</v>
      </c>
      <c r="Q37" s="43">
        <f>IF('[1]Access-Set'!N37&gt;0,'[1]Access-Set'!N37,0)</f>
        <v>0</v>
      </c>
      <c r="R37" s="43">
        <f t="shared" si="6"/>
        <v>6536494</v>
      </c>
      <c r="S37" s="43">
        <f>'[1]Access-Set'!O37</f>
        <v>6536486.5199999996</v>
      </c>
      <c r="T37" s="44">
        <f t="shared" si="7"/>
        <v>0.9999988556556465</v>
      </c>
      <c r="U37" s="43">
        <f>'[1]Access-Set'!P37</f>
        <v>6536486.5199999996</v>
      </c>
      <c r="V37" s="44">
        <f t="shared" si="8"/>
        <v>0.9999988556556465</v>
      </c>
      <c r="W37" s="43">
        <f>'[1]Access-Set'!Q37</f>
        <v>6536486.5199999996</v>
      </c>
      <c r="X37" s="44">
        <f t="shared" si="9"/>
        <v>0.9999988556556465</v>
      </c>
    </row>
    <row r="38" spans="1:24" ht="28.5" customHeight="1">
      <c r="A38" s="37" t="str">
        <f>'[1]Access-Set'!A38</f>
        <v>71103</v>
      </c>
      <c r="B38" s="38" t="str">
        <f>'[1]Access-Set'!B38</f>
        <v>ENCARGOS FINANC.DA UNIAO-SENTENCAS JUDICIAIS</v>
      </c>
      <c r="C38" s="39" t="str">
        <f>CONCATENATE('[1]Access-Set'!C38,".",'[1]Access-Set'!D38)</f>
        <v>28.846</v>
      </c>
      <c r="D38" s="39" t="str">
        <f>CONCATENATE('[1]Access-Set'!E38,".",'[1]Access-Set'!G38)</f>
        <v>0901.0625</v>
      </c>
      <c r="E38" s="38" t="str">
        <f>'[1]Access-Set'!F38</f>
        <v>OPERACOES ESPECIAIS: CUMPRIMENTO DE SENTENCAS JUDICIAIS</v>
      </c>
      <c r="F38" s="38" t="str">
        <f>'[1]Access-Set'!H38</f>
        <v>SENTENCAS JUDICIAIS TRANSITADAS EM JULGADO DE PEQUENO VALOR</v>
      </c>
      <c r="G38" s="39" t="str">
        <f>'[1]Access-Set'!I38</f>
        <v>1</v>
      </c>
      <c r="H38" s="39" t="str">
        <f>'[1]Access-Set'!J38</f>
        <v>0100</v>
      </c>
      <c r="I38" s="38" t="str">
        <f>'[1]Access-Set'!K38</f>
        <v>RECURSOS ORDINARIOS</v>
      </c>
      <c r="J38" s="39" t="str">
        <f>'[1]Access-Set'!L38</f>
        <v>5</v>
      </c>
      <c r="K38" s="41"/>
      <c r="L38" s="41"/>
      <c r="M38" s="41"/>
      <c r="N38" s="41">
        <f t="shared" si="5"/>
        <v>0</v>
      </c>
      <c r="O38" s="41"/>
      <c r="P38" s="43">
        <f>IF('[1]Access-Set'!N38=0,'[1]Access-Set'!M38,0)</f>
        <v>87870</v>
      </c>
      <c r="Q38" s="43">
        <f>IF('[1]Access-Set'!N38&gt;0,'[1]Access-Set'!N38,0)</f>
        <v>0</v>
      </c>
      <c r="R38" s="43">
        <f t="shared" si="6"/>
        <v>87870</v>
      </c>
      <c r="S38" s="43">
        <f>'[1]Access-Set'!O38</f>
        <v>87868.37</v>
      </c>
      <c r="T38" s="44">
        <f t="shared" si="7"/>
        <v>0.99998144986912474</v>
      </c>
      <c r="U38" s="43">
        <f>'[1]Access-Set'!P38</f>
        <v>87868.37</v>
      </c>
      <c r="V38" s="44">
        <f t="shared" si="8"/>
        <v>0.99998144986912474</v>
      </c>
      <c r="W38" s="43">
        <f>'[1]Access-Set'!Q38</f>
        <v>87868.37</v>
      </c>
      <c r="X38" s="44">
        <f t="shared" si="9"/>
        <v>0.99998144986912474</v>
      </c>
    </row>
    <row r="39" spans="1:24" ht="28.5" customHeight="1">
      <c r="A39" s="37" t="str">
        <f>'[1]Access-Set'!A39</f>
        <v>71103</v>
      </c>
      <c r="B39" s="38" t="str">
        <f>'[1]Access-Set'!B39</f>
        <v>ENCARGOS FINANC.DA UNIAO-SENTENCAS JUDICIAIS</v>
      </c>
      <c r="C39" s="39" t="str">
        <f>CONCATENATE('[1]Access-Set'!C39,".",'[1]Access-Set'!D39)</f>
        <v>28.846</v>
      </c>
      <c r="D39" s="39" t="str">
        <f>CONCATENATE('[1]Access-Set'!E39,".",'[1]Access-Set'!G39)</f>
        <v>0901.0625</v>
      </c>
      <c r="E39" s="38" t="str">
        <f>'[1]Access-Set'!F39</f>
        <v>OPERACOES ESPECIAIS: CUMPRIMENTO DE SENTENCAS JUDICIAIS</v>
      </c>
      <c r="F39" s="38" t="str">
        <f>'[1]Access-Set'!H39</f>
        <v>SENTENCAS JUDICIAIS TRANSITADAS EM JULGADO DE PEQUENO VALOR</v>
      </c>
      <c r="G39" s="39" t="str">
        <f>'[1]Access-Set'!I39</f>
        <v>1</v>
      </c>
      <c r="H39" s="39" t="str">
        <f>'[1]Access-Set'!J39</f>
        <v>0100</v>
      </c>
      <c r="I39" s="38" t="str">
        <f>'[1]Access-Set'!K39</f>
        <v>RECURSOS ORDINARIOS</v>
      </c>
      <c r="J39" s="39" t="str">
        <f>'[1]Access-Set'!L39</f>
        <v>3</v>
      </c>
      <c r="K39" s="41"/>
      <c r="L39" s="41"/>
      <c r="M39" s="41"/>
      <c r="N39" s="41">
        <f t="shared" si="5"/>
        <v>0</v>
      </c>
      <c r="O39" s="41"/>
      <c r="P39" s="43">
        <f>IF('[1]Access-Set'!N39=0,'[1]Access-Set'!M39,0)</f>
        <v>255584909</v>
      </c>
      <c r="Q39" s="43">
        <f>IF('[1]Access-Set'!N39&gt;0,'[1]Access-Set'!N39,0)</f>
        <v>0</v>
      </c>
      <c r="R39" s="43">
        <f t="shared" si="6"/>
        <v>255584909</v>
      </c>
      <c r="S39" s="43">
        <f>'[1]Access-Set'!O39</f>
        <v>255399582.91999999</v>
      </c>
      <c r="T39" s="44">
        <f t="shared" si="7"/>
        <v>0.99927489427789329</v>
      </c>
      <c r="U39" s="43">
        <f>'[1]Access-Set'!P39</f>
        <v>255399581.75999999</v>
      </c>
      <c r="V39" s="44">
        <f t="shared" si="8"/>
        <v>0.99927488973928424</v>
      </c>
      <c r="W39" s="43">
        <f>'[1]Access-Set'!Q39</f>
        <v>255399581.75999999</v>
      </c>
      <c r="X39" s="44">
        <f t="shared" si="9"/>
        <v>0.99927488973928424</v>
      </c>
    </row>
    <row r="40" spans="1:24" ht="28.5" customHeight="1" thickBot="1">
      <c r="A40" s="37" t="str">
        <f>'[1]Access-Set'!A40</f>
        <v>71103</v>
      </c>
      <c r="B40" s="38" t="str">
        <f>'[1]Access-Set'!B40</f>
        <v>ENCARGOS FINANC.DA UNIAO-SENTENCAS JUDICIAIS</v>
      </c>
      <c r="C40" s="39" t="str">
        <f>CONCATENATE('[1]Access-Set'!C40,".",'[1]Access-Set'!D40)</f>
        <v>28.846</v>
      </c>
      <c r="D40" s="39" t="str">
        <f>CONCATENATE('[1]Access-Set'!E40,".",'[1]Access-Set'!G40)</f>
        <v>0901.0625</v>
      </c>
      <c r="E40" s="38" t="str">
        <f>'[1]Access-Set'!F40</f>
        <v>OPERACOES ESPECIAIS: CUMPRIMENTO DE SENTENCAS JUDICIAIS</v>
      </c>
      <c r="F40" s="38" t="str">
        <f>'[1]Access-Set'!H40</f>
        <v>SENTENCAS JUDICIAIS TRANSITADAS EM JULGADO DE PEQUENO VALOR</v>
      </c>
      <c r="G40" s="39" t="str">
        <f>'[1]Access-Set'!I40</f>
        <v>1</v>
      </c>
      <c r="H40" s="39" t="str">
        <f>'[1]Access-Set'!J40</f>
        <v>0100</v>
      </c>
      <c r="I40" s="38" t="str">
        <f>'[1]Access-Set'!K40</f>
        <v>RECURSOS ORDINARIOS</v>
      </c>
      <c r="J40" s="39" t="str">
        <f>'[1]Access-Set'!L40</f>
        <v>1</v>
      </c>
      <c r="K40" s="41"/>
      <c r="L40" s="41"/>
      <c r="M40" s="41"/>
      <c r="N40" s="41">
        <f t="shared" si="5"/>
        <v>0</v>
      </c>
      <c r="O40" s="41"/>
      <c r="P40" s="43">
        <f>IF('[1]Access-Set'!N40=0,'[1]Access-Set'!M40,0)</f>
        <v>30696086</v>
      </c>
      <c r="Q40" s="43">
        <f>IF('[1]Access-Set'!N40&gt;0,'[1]Access-Set'!N40,0)</f>
        <v>0</v>
      </c>
      <c r="R40" s="43">
        <f t="shared" si="6"/>
        <v>30696086</v>
      </c>
      <c r="S40" s="43">
        <f>'[1]Access-Set'!O40</f>
        <v>30684923.789999999</v>
      </c>
      <c r="T40" s="44">
        <f t="shared" si="7"/>
        <v>0.99963636373705755</v>
      </c>
      <c r="U40" s="43">
        <f>'[1]Access-Set'!P40</f>
        <v>30684923.789999999</v>
      </c>
      <c r="V40" s="44">
        <f t="shared" si="8"/>
        <v>0.99963636373705755</v>
      </c>
      <c r="W40" s="43">
        <f>'[1]Access-Set'!Q40</f>
        <v>30684923.789999999</v>
      </c>
      <c r="X40" s="44">
        <f t="shared" si="9"/>
        <v>0.99963636373705755</v>
      </c>
    </row>
    <row r="41" spans="1:24" ht="28.5" customHeight="1" thickBot="1">
      <c r="A41" s="14" t="s">
        <v>48</v>
      </c>
      <c r="B41" s="45"/>
      <c r="C41" s="45"/>
      <c r="D41" s="45"/>
      <c r="E41" s="45"/>
      <c r="F41" s="45"/>
      <c r="G41" s="45"/>
      <c r="H41" s="45"/>
      <c r="I41" s="45"/>
      <c r="J41" s="15"/>
      <c r="K41" s="46">
        <f>SUM(K10:K40)</f>
        <v>0</v>
      </c>
      <c r="L41" s="46">
        <f>SUM(L10:L40)</f>
        <v>0</v>
      </c>
      <c r="M41" s="46">
        <f>SUM(M10:M40)</f>
        <v>0</v>
      </c>
      <c r="N41" s="46">
        <f>SUM(N10:N40)</f>
        <v>0</v>
      </c>
      <c r="O41" s="46">
        <f>SUM(O10:O40)</f>
        <v>0</v>
      </c>
      <c r="P41" s="47">
        <f>SUM(P10:P40)</f>
        <v>1601438468</v>
      </c>
      <c r="Q41" s="47">
        <f>SUM(Q10:Q40)</f>
        <v>3067437605.8000002</v>
      </c>
      <c r="R41" s="47">
        <f>SUM(R10:R40)</f>
        <v>4668876073.8000002</v>
      </c>
      <c r="S41" s="47">
        <f>SUM(S10:S40)</f>
        <v>4666782446.8400002</v>
      </c>
      <c r="T41" s="48">
        <f>IF(R41&gt;0,S41/R41,0)</f>
        <v>0.99955157795432847</v>
      </c>
      <c r="U41" s="47">
        <f>SUM(U10:U40)</f>
        <v>4666782443.5500002</v>
      </c>
      <c r="V41" s="48">
        <f>IF(R41&gt;0,U41/R41,0)</f>
        <v>0.99955157724966215</v>
      </c>
      <c r="W41" s="47">
        <f>SUM(W10:W40)</f>
        <v>4666782443.5500002</v>
      </c>
      <c r="X41" s="48">
        <f>IF(R41&gt;0,W41/R41,0)</f>
        <v>0.99955157724966215</v>
      </c>
    </row>
    <row r="42" spans="1:24" ht="28.5" customHeight="1">
      <c r="A42" s="49" t="s">
        <v>49</v>
      </c>
      <c r="B42" s="2"/>
      <c r="C42" s="2"/>
      <c r="D42" s="2"/>
      <c r="E42" s="2"/>
      <c r="F42" s="2"/>
      <c r="G42" s="2"/>
      <c r="H42" s="3"/>
      <c r="I42" s="3"/>
      <c r="J42" s="3"/>
      <c r="K42" s="2"/>
      <c r="L42" s="2"/>
      <c r="M42" s="2"/>
      <c r="N42" s="2"/>
      <c r="O42" s="2"/>
      <c r="P42" s="50"/>
      <c r="Q42" s="2"/>
      <c r="R42" s="2"/>
      <c r="S42" s="2"/>
      <c r="T42" s="2"/>
      <c r="U42" s="4"/>
      <c r="V42" s="2"/>
      <c r="W42" s="4"/>
      <c r="X42" s="2"/>
    </row>
    <row r="43" spans="1:24" ht="28.5" customHeight="1">
      <c r="A43" s="49" t="s">
        <v>50</v>
      </c>
      <c r="B43" s="51"/>
      <c r="C43" s="2"/>
      <c r="D43" s="2"/>
      <c r="E43" s="2"/>
      <c r="F43" s="2"/>
      <c r="G43" s="2"/>
      <c r="H43" s="3"/>
      <c r="I43" s="3"/>
      <c r="J43" s="3"/>
      <c r="K43" s="2"/>
      <c r="L43" s="2"/>
      <c r="M43" s="2"/>
      <c r="N43" s="2"/>
      <c r="O43" s="2"/>
      <c r="P43" s="52"/>
      <c r="Q43" s="2"/>
      <c r="R43" s="2"/>
      <c r="S43" s="2"/>
      <c r="T43" s="2"/>
      <c r="U43" s="4"/>
      <c r="V43" s="2"/>
      <c r="W43" s="4"/>
      <c r="X43" s="2"/>
    </row>
  </sheetData>
  <mergeCells count="17">
    <mergeCell ref="A41:J4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2018-10-19T19:19:00Z</dcterms:created>
  <dcterms:modified xsi:type="dcterms:W3CDTF">2018-10-19T19:19:43Z</dcterms:modified>
</cp:coreProperties>
</file>