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Jan!$A$1:$X$17</definedName>
  </definedNames>
  <calcPr calcId="144525"/>
</workbook>
</file>

<file path=xl/calcChain.xml><?xml version="1.0" encoding="utf-8"?>
<calcChain xmlns="http://schemas.openxmlformats.org/spreadsheetml/2006/main">
  <c r="O15" i="1" l="1"/>
  <c r="M15" i="1"/>
  <c r="L15" i="1"/>
  <c r="K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15" i="1" s="1"/>
  <c r="U10" i="1"/>
  <c r="U15" i="1" s="1"/>
  <c r="S10" i="1"/>
  <c r="S15" i="1" s="1"/>
  <c r="Q10" i="1"/>
  <c r="Q15" i="1" s="1"/>
  <c r="P10" i="1"/>
  <c r="P15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R12" i="1" l="1"/>
  <c r="V12" i="1" s="1"/>
  <c r="R13" i="1"/>
  <c r="X13" i="1" s="1"/>
  <c r="R14" i="1"/>
  <c r="V10" i="1"/>
  <c r="X10" i="1"/>
  <c r="T10" i="1"/>
  <c r="V11" i="1"/>
  <c r="X11" i="1"/>
  <c r="T11" i="1"/>
  <c r="T12" i="1"/>
  <c r="V13" i="1"/>
  <c r="V14" i="1"/>
  <c r="X14" i="1"/>
  <c r="T14" i="1"/>
  <c r="N15" i="1"/>
  <c r="R15" i="1" l="1"/>
  <c r="V15" i="1" s="1"/>
  <c r="T13" i="1"/>
  <c r="X12" i="1"/>
  <c r="T15" i="1"/>
  <c r="X15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<sst xmlns="http://schemas.openxmlformats.org/spreadsheetml/2006/main" count="55" uniqueCount="51">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</sst>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8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9" applyNumberFormat="0" applyAlignment="0" applyProtection="0"/>
    <xf numFmtId="0" fontId="20" fillId="8" borderId="29" applyNumberFormat="0" applyAlignment="0" applyProtection="0"/>
    <xf numFmtId="0" fontId="20" fillId="8" borderId="29" applyNumberFormat="0" applyAlignment="0" applyProtection="0"/>
    <xf numFmtId="0" fontId="21" fillId="8" borderId="29"/>
    <xf numFmtId="0" fontId="20" fillId="8" borderId="29" applyNumberFormat="0" applyAlignment="0" applyProtection="0"/>
    <xf numFmtId="0" fontId="20" fillId="8" borderId="29" applyNumberFormat="0" applyAlignment="0" applyProtection="0"/>
    <xf numFmtId="0" fontId="22" fillId="0" borderId="0">
      <alignment vertical="center"/>
    </xf>
    <xf numFmtId="0" fontId="23" fillId="21" borderId="30" applyNumberFormat="0" applyAlignment="0" applyProtection="0"/>
    <xf numFmtId="0" fontId="23" fillId="21" borderId="30" applyNumberFormat="0" applyAlignment="0" applyProtection="0"/>
    <xf numFmtId="0" fontId="24" fillId="21" borderId="30"/>
    <xf numFmtId="0" fontId="23" fillId="21" borderId="30" applyNumberFormat="0" applyAlignment="0" applyProtection="0"/>
    <xf numFmtId="0" fontId="23" fillId="21" borderId="30" applyNumberFormat="0" applyAlignment="0" applyProtection="0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6" fillId="0" borderId="31"/>
    <xf numFmtId="0" fontId="25" fillId="0" borderId="31" applyNumberFormat="0" applyFill="0" applyAlignment="0" applyProtection="0"/>
    <xf numFmtId="0" fontId="25" fillId="0" borderId="31" applyNumberFormat="0" applyFill="0" applyAlignment="0" applyProtection="0"/>
    <xf numFmtId="0" fontId="23" fillId="21" borderId="30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7" borderId="29" applyNumberFormat="0" applyAlignment="0" applyProtection="0"/>
    <xf numFmtId="0" fontId="27" fillId="8" borderId="29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9" applyNumberFormat="0" applyAlignment="0" applyProtection="0"/>
    <xf numFmtId="0" fontId="29" fillId="0" borderId="36">
      <alignment horizontal="center"/>
    </xf>
    <xf numFmtId="0" fontId="36" fillId="0" borderId="37">
      <alignment horizontal="center"/>
    </xf>
    <xf numFmtId="175" fontId="7" fillId="0" borderId="0"/>
    <xf numFmtId="0" fontId="25" fillId="0" borderId="31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2" fillId="23" borderId="38" applyNumberFormat="0" applyAlignment="0" applyProtection="0"/>
    <xf numFmtId="0" fontId="41" fillId="8" borderId="39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9" applyNumberFormat="0" applyAlignment="0" applyProtection="0"/>
    <xf numFmtId="0" fontId="41" fillId="8" borderId="39" applyNumberFormat="0" applyAlignment="0" applyProtection="0"/>
    <xf numFmtId="0" fontId="42" fillId="8" borderId="39"/>
    <xf numFmtId="0" fontId="41" fillId="8" borderId="39" applyNumberFormat="0" applyAlignment="0" applyProtection="0"/>
    <xf numFmtId="0" fontId="41" fillId="8" borderId="39" applyNumberFormat="0" applyAlignment="0" applyProtection="0"/>
    <xf numFmtId="38" fontId="7" fillId="0" borderId="0"/>
    <xf numFmtId="38" fontId="43" fillId="0" borderId="40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41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49" fillId="0" borderId="33"/>
    <xf numFmtId="0" fontId="31" fillId="0" borderId="33" applyNumberFormat="0" applyFill="0" applyAlignment="0" applyProtection="0"/>
    <xf numFmtId="0" fontId="31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51" fillId="0" borderId="34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52" fillId="0" borderId="35"/>
    <xf numFmtId="0" fontId="33" fillId="0" borderId="35" applyNumberFormat="0" applyFill="0" applyAlignment="0" applyProtection="0"/>
    <xf numFmtId="0" fontId="33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42"/>
    <xf numFmtId="2" fontId="55" fillId="0" borderId="0">
      <protection locked="0"/>
    </xf>
    <xf numFmtId="2" fontId="55" fillId="0" borderId="0">
      <protection locked="0"/>
    </xf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0" fontId="57" fillId="0" borderId="43"/>
    <xf numFmtId="0" fontId="56" fillId="0" borderId="43" applyNumberFormat="0" applyFill="0" applyAlignment="0" applyProtection="0"/>
    <xf numFmtId="0" fontId="56" fillId="0" borderId="43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center" vertical="center" wrapText="1"/>
    </xf>
    <xf numFmtId="0" fontId="3" fillId="0" borderId="22" xfId="3" applyNumberFormat="1" applyFont="1" applyFill="1" applyBorder="1" applyAlignment="1">
      <alignment vertical="center" wrapText="1"/>
    </xf>
    <xf numFmtId="0" fontId="3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4" xfId="5" applyNumberFormat="1" applyFont="1" applyBorder="1" applyAlignment="1">
      <alignment horizontal="right" vertical="center"/>
    </xf>
    <xf numFmtId="164" fontId="3" fillId="0" borderId="4" xfId="4" applyNumberFormat="1" applyFont="1" applyBorder="1" applyAlignment="1">
      <alignment horizontal="right" vertical="center"/>
    </xf>
    <xf numFmtId="0" fontId="3" fillId="0" borderId="24" xfId="3" applyNumberFormat="1" applyFont="1" applyFill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left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49" fontId="3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3" fillId="0" borderId="24" xfId="5" applyNumberFormat="1" applyFont="1" applyBorder="1" applyAlignment="1">
      <alignment horizontal="right" vertical="center"/>
    </xf>
    <xf numFmtId="164" fontId="3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3" fillId="0" borderId="27" xfId="5" applyNumberFormat="1" applyFont="1" applyFill="1" applyBorder="1" applyAlignment="1">
      <alignment horizontal="right" vertical="center" wrapText="1"/>
    </xf>
    <xf numFmtId="164" fontId="3" fillId="0" borderId="27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55901</v>
          </cell>
          <cell r="B9" t="str">
            <v>FUNDO NACIONAL DE ASSISTENCIA SOCIAL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0625</v>
          </cell>
          <cell r="H9" t="str">
            <v>SENTENCAS JUDICIAIS TRANSITADAS EM JULGADO DE PEQUENO VALOR</v>
          </cell>
          <cell r="I9" t="str">
            <v>2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2372908</v>
          </cell>
          <cell r="N9">
            <v>0</v>
          </cell>
          <cell r="O9">
            <v>2315758.94</v>
          </cell>
          <cell r="P9">
            <v>2315758.94</v>
          </cell>
          <cell r="Q9">
            <v>2315758.94</v>
          </cell>
        </row>
        <row r="10">
          <cell r="A10" t="str">
            <v>55902</v>
          </cell>
          <cell r="B10" t="str">
            <v>FUNDO DO REGIME GERAL DA PREVID.SOCIAL-FRGPS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0153</v>
          </cell>
          <cell r="K10" t="str">
            <v>CONTRIBUICAO P/FINANCIAM.DA SEGURIDADE SOCIAL</v>
          </cell>
          <cell r="L10" t="str">
            <v>3</v>
          </cell>
          <cell r="M10">
            <v>48657600</v>
          </cell>
          <cell r="N10">
            <v>0</v>
          </cell>
          <cell r="O10">
            <v>48554074.579999998</v>
          </cell>
          <cell r="P10">
            <v>48554074.579999998</v>
          </cell>
          <cell r="Q10">
            <v>48554074.579999998</v>
          </cell>
        </row>
        <row r="11">
          <cell r="A11" t="str">
            <v>71103</v>
          </cell>
          <cell r="B11" t="str">
            <v>ENCARGOS FINANC.DA UNIAO-SENTENCAS JUDICIAIS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00G5</v>
          </cell>
          <cell r="H11" t="str">
            <v>CONTRIBUICAO DA UNIAO, DE SUAS AUTARQUIAS E FUNDACOES PARA O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1</v>
          </cell>
          <cell r="M11">
            <v>225820</v>
          </cell>
          <cell r="N11">
            <v>0</v>
          </cell>
          <cell r="O11">
            <v>225819.14</v>
          </cell>
          <cell r="P11">
            <v>225819.14</v>
          </cell>
          <cell r="Q11">
            <v>225819.14</v>
          </cell>
        </row>
        <row r="12">
          <cell r="A12" t="str">
            <v>71103</v>
          </cell>
          <cell r="B12" t="str">
            <v>ENCARGOS FINANC.DA UNIAO-SENTENCAS JUDICIAIS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8182290</v>
          </cell>
          <cell r="N12">
            <v>0</v>
          </cell>
          <cell r="O12">
            <v>8171296.75</v>
          </cell>
          <cell r="P12">
            <v>8171296.75</v>
          </cell>
          <cell r="Q12">
            <v>8171296.75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1</v>
          </cell>
          <cell r="M13">
            <v>1590580</v>
          </cell>
          <cell r="N13">
            <v>0</v>
          </cell>
          <cell r="O13">
            <v>1590578.75</v>
          </cell>
          <cell r="P13">
            <v>1590578.75</v>
          </cell>
          <cell r="Q13">
            <v>1590578.75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showGridLines="0" tabSelected="1" view="pageBreakPreview" zoomScale="75" zoomScaleNormal="100" zoomScaleSheetLayoutView="7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62" bestFit="1" customWidth="1"/>
    <col min="6" max="6" width="67" bestFit="1" customWidth="1"/>
    <col min="7" max="7" width="7.85546875" customWidth="1"/>
    <col min="9" max="9" width="31.8554687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3.5703125" customWidth="1"/>
    <col min="19" max="19" width="31.7109375" customWidth="1"/>
    <col min="20" max="20" width="12.85546875" customWidth="1"/>
    <col min="21" max="21" width="27.140625" customWidth="1"/>
    <col min="22" max="22" width="17.85546875" customWidth="1"/>
    <col min="23" max="23" width="29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43466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'[1]Access-Jan'!A9</f>
        <v>55901</v>
      </c>
      <c r="B10" s="38" t="str">
        <f>'[1]Access-Jan'!B9</f>
        <v>FUNDO NACIONAL DE ASSISTENCIA SOCIAL</v>
      </c>
      <c r="C10" s="39" t="str">
        <f>CONCATENATE('[1]Access-Jan'!C9,".",'[1]Access-Jan'!D9)</f>
        <v>28.846</v>
      </c>
      <c r="D10" s="39" t="str">
        <f>CONCATENATE('[1]Access-Jan'!E9,".",'[1]Access-Jan'!G9)</f>
        <v>0901.0625</v>
      </c>
      <c r="E10" s="38" t="str">
        <f>'[1]Access-Jan'!F9</f>
        <v>OPERACOES ESPECIAIS: CUMPRIMENTO DE SENTENCAS JUDICIAIS</v>
      </c>
      <c r="F10" s="40" t="str">
        <f>'[1]Access-Jan'!H9</f>
        <v>SENTENCAS JUDICIAIS TRANSITADAS EM JULGADO DE PEQUENO VALOR</v>
      </c>
      <c r="G10" s="37" t="str">
        <f>'[1]Access-Jan'!I9</f>
        <v>2</v>
      </c>
      <c r="H10" s="37" t="str">
        <f>'[1]Access-Jan'!J9</f>
        <v>0100</v>
      </c>
      <c r="I10" s="41" t="str">
        <f>'[1]Access-Jan'!K9</f>
        <v>RECURSOS ORDINARIOS</v>
      </c>
      <c r="J10" s="37" t="str">
        <f>'[1]Access-Jan'!L9</f>
        <v>3</v>
      </c>
      <c r="K10" s="42"/>
      <c r="L10" s="43"/>
      <c r="M10" s="43"/>
      <c r="N10" s="44">
        <f>K10+L10-M10</f>
        <v>0</v>
      </c>
      <c r="O10" s="42"/>
      <c r="P10" s="45">
        <f>IF('[1]Access-Jan'!N9=0,'[1]Access-Jan'!M9,0)</f>
        <v>2372908</v>
      </c>
      <c r="Q10" s="45">
        <f>IF('[1]Access-Jan'!N9&gt;0,'[1]Access-Jan'!N9,0)</f>
        <v>0</v>
      </c>
      <c r="R10" s="45">
        <f>N10-O10+P10+Q10</f>
        <v>2372908</v>
      </c>
      <c r="S10" s="45">
        <f>'[1]Access-Jan'!O9</f>
        <v>2315758.94</v>
      </c>
      <c r="T10" s="46">
        <f>IF(R10&gt;0,S10/R10,0)</f>
        <v>0.97591602371436226</v>
      </c>
      <c r="U10" s="45">
        <f>'[1]Access-Jan'!P9</f>
        <v>2315758.94</v>
      </c>
      <c r="V10" s="46">
        <f>IF(R10&gt;0,U10/R10,0)</f>
        <v>0.97591602371436226</v>
      </c>
      <c r="W10" s="45">
        <f>'[1]Access-Jan'!Q9</f>
        <v>2315758.94</v>
      </c>
      <c r="X10" s="46">
        <f>IF(R10&gt;0,W10/R10,0)</f>
        <v>0.97591602371436226</v>
      </c>
    </row>
    <row r="11" spans="1:24" ht="28.5" customHeight="1">
      <c r="A11" s="47" t="str">
        <f>'[1]Access-Jan'!A10</f>
        <v>55902</v>
      </c>
      <c r="B11" s="48" t="str">
        <f>'[1]Access-Jan'!B10</f>
        <v>FUNDO DO REGIME GERAL DA PREVID.SOCIAL-FRGPS</v>
      </c>
      <c r="C11" s="49" t="str">
        <f>CONCATENATE('[1]Access-Jan'!C10,".",'[1]Access-Jan'!D10)</f>
        <v>28.846</v>
      </c>
      <c r="D11" s="49" t="str">
        <f>CONCATENATE('[1]Access-Jan'!E10,".",'[1]Access-Jan'!G10)</f>
        <v>0901.0625</v>
      </c>
      <c r="E11" s="48" t="str">
        <f>'[1]Access-Jan'!F10</f>
        <v>OPERACOES ESPECIAIS: CUMPRIMENTO DE SENTENCAS JUDICIAIS</v>
      </c>
      <c r="F11" s="50" t="str">
        <f>'[1]Access-Jan'!H10</f>
        <v>SENTENCAS JUDICIAIS TRANSITADAS EM JULGADO DE PEQUENO VALOR</v>
      </c>
      <c r="G11" s="49" t="str">
        <f>'[1]Access-Jan'!I10</f>
        <v>2</v>
      </c>
      <c r="H11" s="49" t="str">
        <f>'[1]Access-Jan'!J10</f>
        <v>0153</v>
      </c>
      <c r="I11" s="48" t="str">
        <f>'[1]Access-Jan'!K10</f>
        <v>CONTRIBUICAO P/FINANCIAM.DA SEGURIDADE SOCIAL</v>
      </c>
      <c r="J11" s="49" t="str">
        <f>'[1]Access-Jan'!L10</f>
        <v>3</v>
      </c>
      <c r="K11" s="51"/>
      <c r="L11" s="51"/>
      <c r="M11" s="51"/>
      <c r="N11" s="52">
        <f t="shared" ref="N11:N14" si="0">K11+L11-M11</f>
        <v>0</v>
      </c>
      <c r="O11" s="51"/>
      <c r="P11" s="53">
        <f>IF('[1]Access-Jan'!N10=0,'[1]Access-Jan'!M10,0)</f>
        <v>48657600</v>
      </c>
      <c r="Q11" s="53">
        <f>IF('[1]Access-Jan'!N10&gt;0,'[1]Access-Jan'!N10,0)</f>
        <v>0</v>
      </c>
      <c r="R11" s="53">
        <f t="shared" ref="R11:R14" si="1">N11-O11+P11+Q11</f>
        <v>48657600</v>
      </c>
      <c r="S11" s="53">
        <f>'[1]Access-Jan'!O10</f>
        <v>48554074.579999998</v>
      </c>
      <c r="T11" s="54">
        <f t="shared" ref="T11:T14" si="2">IF(R11&gt;0,S11/R11,0)</f>
        <v>0.9978723689618888</v>
      </c>
      <c r="U11" s="53">
        <f>'[1]Access-Jan'!P10</f>
        <v>48554074.579999998</v>
      </c>
      <c r="V11" s="54">
        <f t="shared" ref="V11:V14" si="3">IF(R11&gt;0,U11/R11,0)</f>
        <v>0.9978723689618888</v>
      </c>
      <c r="W11" s="53">
        <f>'[1]Access-Jan'!Q10</f>
        <v>48554074.579999998</v>
      </c>
      <c r="X11" s="54">
        <f t="shared" ref="X11:X14" si="4">IF(R11&gt;0,W11/R11,0)</f>
        <v>0.9978723689618888</v>
      </c>
    </row>
    <row r="12" spans="1:24" ht="28.5" customHeight="1">
      <c r="A12" s="47" t="str">
        <f>'[1]Access-Jan'!A11</f>
        <v>71103</v>
      </c>
      <c r="B12" s="48" t="str">
        <f>'[1]Access-Jan'!B11</f>
        <v>ENCARGOS FINANC.DA UNIAO-SENTENCAS JUDICIAIS</v>
      </c>
      <c r="C12" s="49" t="str">
        <f>CONCATENATE('[1]Access-Jan'!C11,".",'[1]Access-Jan'!D11)</f>
        <v>28.846</v>
      </c>
      <c r="D12" s="49" t="str">
        <f>CONCATENATE('[1]Access-Jan'!E11,".",'[1]Access-Jan'!G11)</f>
        <v>0901.00G5</v>
      </c>
      <c r="E12" s="48" t="str">
        <f>'[1]Access-Jan'!F11</f>
        <v>OPERACOES ESPECIAIS: CUMPRIMENTO DE SENTENCAS JUDICIAIS</v>
      </c>
      <c r="F12" s="48" t="str">
        <f>'[1]Access-Jan'!H11</f>
        <v>CONTRIBUICAO DA UNIAO, DE SUAS AUTARQUIAS E FUNDACOES PARA O</v>
      </c>
      <c r="G12" s="49" t="str">
        <f>'[1]Access-Jan'!I11</f>
        <v>1</v>
      </c>
      <c r="H12" s="49" t="str">
        <f>'[1]Access-Jan'!J11</f>
        <v>0100</v>
      </c>
      <c r="I12" s="48" t="str">
        <f>'[1]Access-Jan'!K11</f>
        <v>RECURSOS ORDINARIOS</v>
      </c>
      <c r="J12" s="49" t="str">
        <f>'[1]Access-Jan'!L11</f>
        <v>1</v>
      </c>
      <c r="K12" s="53"/>
      <c r="L12" s="53"/>
      <c r="M12" s="53"/>
      <c r="N12" s="51">
        <f t="shared" si="0"/>
        <v>0</v>
      </c>
      <c r="O12" s="53"/>
      <c r="P12" s="53">
        <f>IF('[1]Access-Jan'!N11=0,'[1]Access-Jan'!M11,0)</f>
        <v>225820</v>
      </c>
      <c r="Q12" s="53">
        <f>IF('[1]Access-Jan'!N11&gt;0,'[1]Access-Jan'!N11,0)</f>
        <v>0</v>
      </c>
      <c r="R12" s="53">
        <f t="shared" si="1"/>
        <v>225820</v>
      </c>
      <c r="S12" s="53">
        <f>'[1]Access-Jan'!O11</f>
        <v>225819.14</v>
      </c>
      <c r="T12" s="54">
        <f t="shared" si="2"/>
        <v>0.9999961916570721</v>
      </c>
      <c r="U12" s="53">
        <f>'[1]Access-Jan'!P11</f>
        <v>225819.14</v>
      </c>
      <c r="V12" s="54">
        <f t="shared" si="3"/>
        <v>0.9999961916570721</v>
      </c>
      <c r="W12" s="53">
        <f>'[1]Access-Jan'!Q11</f>
        <v>225819.14</v>
      </c>
      <c r="X12" s="54">
        <f t="shared" si="4"/>
        <v>0.9999961916570721</v>
      </c>
    </row>
    <row r="13" spans="1:24" ht="28.5" customHeight="1">
      <c r="A13" s="47" t="str">
        <f>'[1]Access-Jan'!A12</f>
        <v>71103</v>
      </c>
      <c r="B13" s="48" t="str">
        <f>'[1]Access-Jan'!B12</f>
        <v>ENCARGOS FINANC.DA UNIAO-SENTENCAS JUDICIAIS</v>
      </c>
      <c r="C13" s="49" t="str">
        <f>CONCATENATE('[1]Access-Jan'!C12,".",'[1]Access-Jan'!D12)</f>
        <v>28.846</v>
      </c>
      <c r="D13" s="49" t="str">
        <f>CONCATENATE('[1]Access-Jan'!E12,".",'[1]Access-Jan'!G12)</f>
        <v>0901.0625</v>
      </c>
      <c r="E13" s="48" t="str">
        <f>'[1]Access-Jan'!F12</f>
        <v>OPERACOES ESPECIAIS: CUMPRIMENTO DE SENTENCAS JUDICIAIS</v>
      </c>
      <c r="F13" s="48" t="str">
        <f>'[1]Access-Jan'!H12</f>
        <v>SENTENCAS JUDICIAIS TRANSITADAS EM JULGADO DE PEQUENO VALOR</v>
      </c>
      <c r="G13" s="49" t="str">
        <f>'[1]Access-Jan'!I12</f>
        <v>1</v>
      </c>
      <c r="H13" s="49" t="str">
        <f>'[1]Access-Jan'!J12</f>
        <v>0100</v>
      </c>
      <c r="I13" s="48" t="str">
        <f>'[1]Access-Jan'!K12</f>
        <v>RECURSOS ORDINARIOS</v>
      </c>
      <c r="J13" s="49" t="str">
        <f>'[1]Access-Jan'!L12</f>
        <v>3</v>
      </c>
      <c r="K13" s="53"/>
      <c r="L13" s="53"/>
      <c r="M13" s="53"/>
      <c r="N13" s="51">
        <f t="shared" si="0"/>
        <v>0</v>
      </c>
      <c r="O13" s="53"/>
      <c r="P13" s="53">
        <f>IF('[1]Access-Jan'!N12=0,'[1]Access-Jan'!M12,0)</f>
        <v>8182290</v>
      </c>
      <c r="Q13" s="53">
        <f>IF('[1]Access-Jan'!N12&gt;0,'[1]Access-Jan'!N12,0)</f>
        <v>0</v>
      </c>
      <c r="R13" s="53">
        <f t="shared" si="1"/>
        <v>8182290</v>
      </c>
      <c r="S13" s="53">
        <f>'[1]Access-Jan'!O12</f>
        <v>8171296.75</v>
      </c>
      <c r="T13" s="54">
        <f t="shared" si="2"/>
        <v>0.99865645803314229</v>
      </c>
      <c r="U13" s="53">
        <f>'[1]Access-Jan'!P12</f>
        <v>8171296.75</v>
      </c>
      <c r="V13" s="54">
        <f t="shared" si="3"/>
        <v>0.99865645803314229</v>
      </c>
      <c r="W13" s="53">
        <f>'[1]Access-Jan'!Q12</f>
        <v>8171296.75</v>
      </c>
      <c r="X13" s="54">
        <f t="shared" si="4"/>
        <v>0.99865645803314229</v>
      </c>
    </row>
    <row r="14" spans="1:24" ht="28.5" customHeight="1" thickBot="1">
      <c r="A14" s="47" t="str">
        <f>'[1]Access-Jan'!A13</f>
        <v>71103</v>
      </c>
      <c r="B14" s="48" t="str">
        <f>'[1]Access-Jan'!B13</f>
        <v>ENCARGOS FINANC.DA UNIAO-SENTENCAS JUDICIAIS</v>
      </c>
      <c r="C14" s="49" t="str">
        <f>CONCATENATE('[1]Access-Jan'!C13,".",'[1]Access-Jan'!D13)</f>
        <v>28.846</v>
      </c>
      <c r="D14" s="49" t="str">
        <f>CONCATENATE('[1]Access-Jan'!E13,".",'[1]Access-Jan'!G13)</f>
        <v>0901.0625</v>
      </c>
      <c r="E14" s="48" t="str">
        <f>'[1]Access-Jan'!F13</f>
        <v>OPERACOES ESPECIAIS: CUMPRIMENTO DE SENTENCAS JUDICIAIS</v>
      </c>
      <c r="F14" s="48" t="str">
        <f>'[1]Access-Jan'!H13</f>
        <v>SENTENCAS JUDICIAIS TRANSITADAS EM JULGADO DE PEQUENO VALOR</v>
      </c>
      <c r="G14" s="49" t="str">
        <f>'[1]Access-Jan'!I13</f>
        <v>1</v>
      </c>
      <c r="H14" s="49" t="str">
        <f>'[1]Access-Jan'!J13</f>
        <v>0100</v>
      </c>
      <c r="I14" s="48" t="str">
        <f>'[1]Access-Jan'!K13</f>
        <v>RECURSOS ORDINARIOS</v>
      </c>
      <c r="J14" s="49" t="str">
        <f>'[1]Access-Jan'!L13</f>
        <v>1</v>
      </c>
      <c r="K14" s="53"/>
      <c r="L14" s="53"/>
      <c r="M14" s="53"/>
      <c r="N14" s="51">
        <f t="shared" si="0"/>
        <v>0</v>
      </c>
      <c r="O14" s="53"/>
      <c r="P14" s="53">
        <f>IF('[1]Access-Jan'!N13=0,'[1]Access-Jan'!M13,0)</f>
        <v>1590580</v>
      </c>
      <c r="Q14" s="53">
        <f>IF('[1]Access-Jan'!N13&gt;0,'[1]Access-Jan'!N13,0)</f>
        <v>0</v>
      </c>
      <c r="R14" s="53">
        <f t="shared" si="1"/>
        <v>1590580</v>
      </c>
      <c r="S14" s="53">
        <f>'[1]Access-Jan'!O13</f>
        <v>1590578.75</v>
      </c>
      <c r="T14" s="54">
        <f t="shared" si="2"/>
        <v>0.99999921412315007</v>
      </c>
      <c r="U14" s="53">
        <f>'[1]Access-Jan'!P13</f>
        <v>1590578.75</v>
      </c>
      <c r="V14" s="54">
        <f t="shared" si="3"/>
        <v>0.99999921412315007</v>
      </c>
      <c r="W14" s="53">
        <f>'[1]Access-Jan'!Q13</f>
        <v>1590578.75</v>
      </c>
      <c r="X14" s="54">
        <f t="shared" si="4"/>
        <v>0.99999921412315007</v>
      </c>
    </row>
    <row r="15" spans="1:24" ht="28.5" customHeight="1" thickBot="1">
      <c r="A15" s="14" t="s">
        <v>48</v>
      </c>
      <c r="B15" s="55"/>
      <c r="C15" s="55"/>
      <c r="D15" s="55"/>
      <c r="E15" s="55"/>
      <c r="F15" s="55"/>
      <c r="G15" s="55"/>
      <c r="H15" s="55"/>
      <c r="I15" s="55"/>
      <c r="J15" s="15"/>
      <c r="K15" s="56">
        <f>SUM(K10:K14)</f>
        <v>0</v>
      </c>
      <c r="L15" s="56">
        <f>SUM(L10:L14)</f>
        <v>0</v>
      </c>
      <c r="M15" s="56">
        <f>SUM(M10:M14)</f>
        <v>0</v>
      </c>
      <c r="N15" s="56">
        <f>SUM(N10:N14)</f>
        <v>0</v>
      </c>
      <c r="O15" s="56">
        <f>SUM(O10:O14)</f>
        <v>0</v>
      </c>
      <c r="P15" s="57">
        <f>SUM(P10:P14)</f>
        <v>61029198</v>
      </c>
      <c r="Q15" s="57">
        <f>SUM(Q10:Q14)</f>
        <v>0</v>
      </c>
      <c r="R15" s="57">
        <f>SUM(R10:R14)</f>
        <v>61029198</v>
      </c>
      <c r="S15" s="57">
        <f>SUM(S10:S14)</f>
        <v>60857528.159999996</v>
      </c>
      <c r="T15" s="58">
        <f>IF(R15&gt;0,S15/R15,0)</f>
        <v>0.99718708674493794</v>
      </c>
      <c r="U15" s="57">
        <f>SUM(U10:U14)</f>
        <v>60857528.159999996</v>
      </c>
      <c r="V15" s="58">
        <f>IF(R15&gt;0,U15/R15,0)</f>
        <v>0.99718708674493794</v>
      </c>
      <c r="W15" s="57">
        <f>SUM(W10:W14)</f>
        <v>60857528.159999996</v>
      </c>
      <c r="X15" s="58">
        <f>IF(R15&gt;0,W15/R15,0)</f>
        <v>0.99718708674493794</v>
      </c>
    </row>
    <row r="16" spans="1:24" ht="28.5" customHeight="1">
      <c r="A16" s="59" t="s">
        <v>49</v>
      </c>
      <c r="B16" s="2"/>
      <c r="C16" s="2"/>
      <c r="D16" s="2"/>
      <c r="E16" s="2"/>
      <c r="F16" s="2"/>
      <c r="G16" s="2"/>
      <c r="H16" s="3"/>
      <c r="I16" s="3"/>
      <c r="J16" s="3"/>
      <c r="K16" s="2"/>
      <c r="L16" s="2"/>
      <c r="M16" s="2"/>
      <c r="N16" s="2"/>
      <c r="O16" s="2"/>
      <c r="P16" s="60"/>
      <c r="Q16" s="2"/>
      <c r="R16" s="2"/>
      <c r="S16" s="2"/>
      <c r="T16" s="2"/>
      <c r="U16" s="4"/>
      <c r="V16" s="2"/>
      <c r="W16" s="4"/>
      <c r="X16" s="2"/>
    </row>
    <row r="17" spans="1:24" ht="28.5" customHeight="1">
      <c r="A17" s="59" t="s">
        <v>50</v>
      </c>
      <c r="B17" s="61"/>
      <c r="C17" s="2"/>
      <c r="D17" s="2"/>
      <c r="E17" s="2"/>
      <c r="F17" s="2"/>
      <c r="G17" s="2"/>
      <c r="H17" s="3"/>
      <c r="I17" s="3"/>
      <c r="J17" s="3"/>
      <c r="K17" s="2"/>
      <c r="L17" s="2"/>
      <c r="M17" s="2"/>
      <c r="N17" s="2"/>
      <c r="O17" s="2"/>
      <c r="P17" s="62"/>
      <c r="Q17" s="2"/>
      <c r="R17" s="2"/>
      <c r="S17" s="2"/>
      <c r="T17" s="2"/>
      <c r="U17" s="4"/>
      <c r="V17" s="2"/>
      <c r="W17" s="4"/>
      <c r="X17" s="2"/>
    </row>
  </sheetData>
  <mergeCells count="17">
    <mergeCell ref="A15:J1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2019-02-18T20:14:10Z</dcterms:created>
  <dcterms:modified xsi:type="dcterms:W3CDTF">2019-02-18T20:15:22Z</dcterms:modified>
</cp:coreProperties>
</file>