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7 Julho\Publicacao internet TRF\Anexo II\090047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M33" i="1"/>
  <c r="L33" i="1"/>
  <c r="K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X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X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R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R24" i="1"/>
  <c r="X24" i="1" s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R12" i="1" s="1"/>
  <c r="X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29" i="1" l="1"/>
  <c r="N33" i="1"/>
  <c r="R13" i="1"/>
  <c r="Q33" i="1"/>
  <c r="R16" i="1"/>
  <c r="S33" i="1"/>
  <c r="R11" i="1"/>
  <c r="T11" i="1" s="1"/>
  <c r="W33" i="1"/>
  <c r="R14" i="1"/>
  <c r="T14" i="1" s="1"/>
  <c r="R22" i="1"/>
  <c r="T22" i="1" s="1"/>
  <c r="P33" i="1"/>
  <c r="R20" i="1"/>
  <c r="T20" i="1" s="1"/>
  <c r="R31" i="1"/>
  <c r="U33" i="1"/>
  <c r="R23" i="1"/>
  <c r="T23" i="1" s="1"/>
  <c r="V13" i="1"/>
  <c r="X13" i="1"/>
  <c r="T13" i="1"/>
  <c r="X16" i="1"/>
  <c r="V16" i="1"/>
  <c r="T16" i="1"/>
  <c r="X19" i="1"/>
  <c r="V19" i="1"/>
  <c r="T19" i="1"/>
  <c r="T17" i="1"/>
  <c r="X17" i="1"/>
  <c r="V17" i="1"/>
  <c r="V28" i="1"/>
  <c r="X28" i="1"/>
  <c r="T28" i="1"/>
  <c r="X25" i="1"/>
  <c r="V25" i="1"/>
  <c r="T25" i="1"/>
  <c r="V31" i="1"/>
  <c r="X31" i="1"/>
  <c r="T31" i="1"/>
  <c r="V23" i="1"/>
  <c r="T32" i="1"/>
  <c r="X32" i="1"/>
  <c r="V32" i="1"/>
  <c r="T26" i="1"/>
  <c r="X26" i="1"/>
  <c r="V26" i="1"/>
  <c r="T29" i="1"/>
  <c r="X29" i="1"/>
  <c r="V29" i="1"/>
  <c r="R10" i="1"/>
  <c r="T12" i="1"/>
  <c r="T15" i="1"/>
  <c r="T18" i="1"/>
  <c r="T21" i="1"/>
  <c r="T24" i="1"/>
  <c r="T27" i="1"/>
  <c r="T30" i="1"/>
  <c r="V12" i="1"/>
  <c r="V15" i="1"/>
  <c r="V18" i="1"/>
  <c r="V21" i="1"/>
  <c r="V24" i="1"/>
  <c r="V27" i="1"/>
  <c r="V30" i="1"/>
  <c r="X20" i="1" l="1"/>
  <c r="X22" i="1"/>
  <c r="V20" i="1"/>
  <c r="V22" i="1"/>
  <c r="V14" i="1"/>
  <c r="X23" i="1"/>
  <c r="X11" i="1"/>
  <c r="X14" i="1"/>
  <c r="V11" i="1"/>
  <c r="R33" i="1"/>
  <c r="X10" i="1"/>
  <c r="T10" i="1"/>
  <c r="V10" i="1"/>
  <c r="X33" i="1" l="1"/>
  <c r="V33" i="1"/>
  <c r="T3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<sst xmlns="http://schemas.openxmlformats.org/spreadsheetml/2006/main" count="55" uniqueCount="51">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</sst>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16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68" fontId="2" fillId="0" borderId="0" xfId="0" applyNumberFormat="1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3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5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5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  <sheetName val="Abr"/>
      <sheetName val="Access-Abr"/>
      <sheetName val="Mai"/>
      <sheetName val="Access-Mai"/>
      <sheetName val="Jun"/>
      <sheetName val="Access-Jun"/>
      <sheetName val="Jul"/>
      <sheetName val="Access-J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14112</v>
          </cell>
          <cell r="B10" t="str">
            <v>TRIBUNAL REGIONAL ELEITORAL DE MATO G. DO SUL</v>
          </cell>
          <cell r="C10" t="str">
            <v>02</v>
          </cell>
          <cell r="D10" t="str">
            <v>122</v>
          </cell>
          <cell r="E10" t="str">
            <v>0033</v>
          </cell>
          <cell r="F10" t="str">
            <v>PROGRAMA DE GESTAO E MANUTENCAO DO PODER JUDICIARIO</v>
          </cell>
          <cell r="G10" t="str">
            <v>20GP</v>
          </cell>
          <cell r="H10" t="str">
            <v>JULGAMENTO DE CAUSAS E GESTAO ADMINISTRATIVA NA JUSTICA ELEI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N10">
            <v>0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1939224946.02</v>
          </cell>
          <cell r="N11">
            <v>1939224947</v>
          </cell>
          <cell r="O11">
            <v>1939204436.24</v>
          </cell>
          <cell r="P11">
            <v>1939204436.24</v>
          </cell>
          <cell r="Q11">
            <v>1939204436.24</v>
          </cell>
        </row>
        <row r="12">
          <cell r="A12" t="str">
            <v>33904</v>
          </cell>
          <cell r="B12" t="str">
            <v>FUNDO DO REGIME GERAL DA PREVIDENCIA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00WU</v>
          </cell>
          <cell r="H12" t="str">
            <v>SENTENCAS JUDICIAIS TRANSITADAS EM JULGADO (PRECATORIOS) - E</v>
          </cell>
          <cell r="I12" t="str">
            <v>2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503984335</v>
          </cell>
          <cell r="N12">
            <v>503984335</v>
          </cell>
          <cell r="O12">
            <v>503984335</v>
          </cell>
          <cell r="P12">
            <v>503984335</v>
          </cell>
          <cell r="Q12">
            <v>503984335</v>
          </cell>
        </row>
        <row r="13">
          <cell r="A13" t="str">
            <v>33904</v>
          </cell>
          <cell r="B13" t="str">
            <v>FUNDO DO REGIME GERAL DA PREVIDENCIA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00WU</v>
          </cell>
          <cell r="H13" t="str">
            <v>SENTENCAS JUDICIAIS TRANSITADAS EM JULGADO (PRECATORIOS) - E</v>
          </cell>
          <cell r="I13" t="str">
            <v>2</v>
          </cell>
          <cell r="J13" t="str">
            <v>3000</v>
          </cell>
          <cell r="K13" t="str">
            <v>RECURSOS LIVRES DA UNIAO</v>
          </cell>
          <cell r="L13" t="str">
            <v>3</v>
          </cell>
          <cell r="M13">
            <v>5000000000</v>
          </cell>
          <cell r="N13">
            <v>5000000000</v>
          </cell>
          <cell r="O13">
            <v>4999671097.75</v>
          </cell>
          <cell r="P13">
            <v>4999671097.75</v>
          </cell>
          <cell r="Q13">
            <v>4999671097.75</v>
          </cell>
        </row>
        <row r="14">
          <cell r="A14" t="str">
            <v>33904</v>
          </cell>
          <cell r="B14" t="str">
            <v>FUNDO DO REGIME GERAL DA PREVIDENCIA SOCIAL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1492481026</v>
          </cell>
          <cell r="N14">
            <v>0</v>
          </cell>
          <cell r="O14">
            <v>1492024596.4300001</v>
          </cell>
          <cell r="P14">
            <v>1492024596.4300001</v>
          </cell>
          <cell r="Q14">
            <v>1492024596.4300001</v>
          </cell>
        </row>
        <row r="15">
          <cell r="A15" t="str">
            <v>36211</v>
          </cell>
          <cell r="B15" t="str">
            <v>FUNDACAO NACIONAL DE SAUDE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2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746381.43</v>
          </cell>
          <cell r="N15">
            <v>746382</v>
          </cell>
          <cell r="O15">
            <v>746381.43</v>
          </cell>
          <cell r="P15">
            <v>746381.43</v>
          </cell>
          <cell r="Q15">
            <v>746381.43</v>
          </cell>
        </row>
        <row r="16">
          <cell r="A16" t="str">
            <v>36213</v>
          </cell>
          <cell r="B16" t="str">
            <v>AGENCIA NACIONAL DE SAUDE SUPLEMENTAR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2</v>
          </cell>
          <cell r="J16" t="str">
            <v>1003</v>
          </cell>
          <cell r="K16" t="str">
            <v>RECURSOS UO APLICACAO SEGURIDADE SOCIAL</v>
          </cell>
          <cell r="L16" t="str">
            <v>3</v>
          </cell>
          <cell r="M16">
            <v>7635009.1699999999</v>
          </cell>
          <cell r="N16">
            <v>7635010</v>
          </cell>
          <cell r="O16">
            <v>7635009.1699999999</v>
          </cell>
          <cell r="P16">
            <v>7635009.1699999999</v>
          </cell>
          <cell r="Q16">
            <v>7635009.1699999999</v>
          </cell>
        </row>
        <row r="17">
          <cell r="A17" t="str">
            <v>40901</v>
          </cell>
          <cell r="B17" t="str">
            <v>FUNDO DE AMPARO AO TRABALHADOR - FAT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2</v>
          </cell>
          <cell r="J17" t="str">
            <v>1040</v>
          </cell>
          <cell r="K17" t="str">
            <v>SEGURO-DESEMPREGO, ABONO SALARIAL E PREV.SOC.</v>
          </cell>
          <cell r="L17" t="str">
            <v>3</v>
          </cell>
          <cell r="M17">
            <v>265403</v>
          </cell>
          <cell r="N17">
            <v>0</v>
          </cell>
          <cell r="O17">
            <v>265400.73</v>
          </cell>
          <cell r="P17">
            <v>265400.73</v>
          </cell>
          <cell r="Q17">
            <v>265400.73</v>
          </cell>
        </row>
        <row r="18">
          <cell r="A18" t="str">
            <v>55901</v>
          </cell>
          <cell r="B18" t="str">
            <v>FUNDO NACIONAL DE ASSISTENCIA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19820323.859999999</v>
          </cell>
          <cell r="N18">
            <v>19820325</v>
          </cell>
          <cell r="O18">
            <v>19820323.859999999</v>
          </cell>
          <cell r="P18">
            <v>19820323.859999999</v>
          </cell>
          <cell r="Q18">
            <v>19820323.859999999</v>
          </cell>
        </row>
        <row r="19">
          <cell r="A19" t="str">
            <v>55901</v>
          </cell>
          <cell r="B19" t="str">
            <v>FUNDO NACIONAL DE ASSISTENCIA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00WU</v>
          </cell>
          <cell r="H19" t="str">
            <v>SENTENCAS JUDICIAIS TRANSITADAS EM JULGADO (PRECATORIOS) - E</v>
          </cell>
          <cell r="I19" t="str">
            <v>2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61826119</v>
          </cell>
          <cell r="N19">
            <v>61826119</v>
          </cell>
          <cell r="O19">
            <v>61826119</v>
          </cell>
          <cell r="P19">
            <v>61826119</v>
          </cell>
          <cell r="Q19">
            <v>61826119</v>
          </cell>
        </row>
        <row r="20">
          <cell r="A20" t="str">
            <v>55901</v>
          </cell>
          <cell r="B20" t="str">
            <v>FUNDO NACIONAL DE ASSISTENCIA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2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313507688</v>
          </cell>
          <cell r="N20">
            <v>0</v>
          </cell>
          <cell r="O20">
            <v>313488670.97000003</v>
          </cell>
          <cell r="P20">
            <v>313488670.97000003</v>
          </cell>
          <cell r="Q20">
            <v>313488670.97000003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5</v>
          </cell>
          <cell r="M21">
            <v>84274110</v>
          </cell>
          <cell r="N21">
            <v>84274110</v>
          </cell>
          <cell r="O21">
            <v>84274110</v>
          </cell>
          <cell r="P21">
            <v>84274110</v>
          </cell>
          <cell r="Q21">
            <v>84274110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3</v>
          </cell>
          <cell r="M22">
            <v>972747091</v>
          </cell>
          <cell r="N22">
            <v>972747091</v>
          </cell>
          <cell r="O22">
            <v>972733412.96000004</v>
          </cell>
          <cell r="P22">
            <v>972733412.96000004</v>
          </cell>
          <cell r="Q22">
            <v>972733412.96000004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1</v>
          </cell>
          <cell r="M23">
            <v>132207156.73999999</v>
          </cell>
          <cell r="N23">
            <v>132207158</v>
          </cell>
          <cell r="O23">
            <v>132207156.73999999</v>
          </cell>
          <cell r="P23">
            <v>132207156.73999999</v>
          </cell>
          <cell r="Q23">
            <v>132207156.73999999</v>
          </cell>
        </row>
        <row r="24">
          <cell r="A24" t="str">
            <v>71103</v>
          </cell>
          <cell r="B24" t="str">
            <v>ENCARGOS FINANC.DA UNIAO-SENTENCAS JUDICIAIS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00G5</v>
          </cell>
          <cell r="H24" t="str">
            <v>CONTRIBUICAO DA UNIAO, DE SUAS AUTARQUIAS E FUNDACOES PARA O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5052591</v>
          </cell>
          <cell r="N24">
            <v>0</v>
          </cell>
          <cell r="O24">
            <v>5052586.0199999996</v>
          </cell>
          <cell r="P24">
            <v>5052586.0199999996</v>
          </cell>
          <cell r="Q24">
            <v>5052586.0199999996</v>
          </cell>
        </row>
        <row r="25">
          <cell r="A25" t="str">
            <v>71103</v>
          </cell>
          <cell r="B25" t="str">
            <v>ENCARGOS FINANC.DA UNIAO-SENTENCAS JUDICIAIS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00WU</v>
          </cell>
          <cell r="H25" t="str">
            <v>SENTENCAS JUDICIAIS TRANSITADAS EM JULGADO (PRECATORIOS) - E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5</v>
          </cell>
          <cell r="M25">
            <v>279246225.36000001</v>
          </cell>
          <cell r="N25">
            <v>279246226</v>
          </cell>
          <cell r="O25">
            <v>279246225.36000001</v>
          </cell>
          <cell r="P25">
            <v>279246225.36000001</v>
          </cell>
          <cell r="Q25">
            <v>279246225.36000001</v>
          </cell>
        </row>
        <row r="26">
          <cell r="A26" t="str">
            <v>71103</v>
          </cell>
          <cell r="B26" t="str">
            <v>ENCARGOS FINANC.DA UNIAO-SENTENCAS JUDICIAIS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00WU</v>
          </cell>
          <cell r="H26" t="str">
            <v>SENTENCAS JUDICIAIS TRANSITADAS EM JULGADO (PRECATORIOS) - E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M26">
            <v>1358357561</v>
          </cell>
          <cell r="N26">
            <v>1358357561</v>
          </cell>
          <cell r="O26">
            <v>1358309437.29</v>
          </cell>
          <cell r="P26">
            <v>1358309437.29</v>
          </cell>
          <cell r="Q26">
            <v>1358309437.29</v>
          </cell>
        </row>
        <row r="27">
          <cell r="A27" t="str">
            <v>71103</v>
          </cell>
          <cell r="B27" t="str">
            <v>ENCARGOS FINANC.DA UNIAO-SENTENCAS JUDICIAIS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00WU</v>
          </cell>
          <cell r="H27" t="str">
            <v>SENTENCAS JUDICIAIS TRANSITADAS EM JULGADO (PRECATORIOS) - E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1</v>
          </cell>
          <cell r="M27">
            <v>408451837</v>
          </cell>
          <cell r="N27">
            <v>408451837</v>
          </cell>
          <cell r="O27">
            <v>408451837</v>
          </cell>
          <cell r="P27">
            <v>408451837</v>
          </cell>
          <cell r="Q27">
            <v>408451837</v>
          </cell>
        </row>
        <row r="28">
          <cell r="A28" t="str">
            <v>71103</v>
          </cell>
          <cell r="B28" t="str">
            <v>ENCARGOS FINANC.DA UNIAO-SENTENCAS JUDICIAIS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00WU</v>
          </cell>
          <cell r="H28" t="str">
            <v>SENTENCAS JUDICIAIS TRANSITADAS EM JULGADO (PRECATORIOS) - E</v>
          </cell>
          <cell r="I28" t="str">
            <v>1</v>
          </cell>
          <cell r="J28" t="str">
            <v>3000</v>
          </cell>
          <cell r="K28" t="str">
            <v>RECURSOS LIVRES DA UNIAO</v>
          </cell>
          <cell r="L28" t="str">
            <v>3</v>
          </cell>
          <cell r="M28">
            <v>1911748151.23</v>
          </cell>
          <cell r="N28">
            <v>1911748153</v>
          </cell>
          <cell r="O28">
            <v>1911748151.23</v>
          </cell>
          <cell r="P28">
            <v>1911748151.23</v>
          </cell>
          <cell r="Q28">
            <v>1911748151.23</v>
          </cell>
        </row>
        <row r="29">
          <cell r="A29" t="str">
            <v>71103</v>
          </cell>
          <cell r="B29" t="str">
            <v>ENCARGOS FINANC.DA UNIAO-SENTENCAS JUDICIAIS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0625</v>
          </cell>
          <cell r="H29" t="str">
            <v>SENTENCAS JUDICIAIS TRANSITADAS EM JULGADO DE PEQUENO VALOR</v>
          </cell>
          <cell r="I29" t="str">
            <v>1</v>
          </cell>
          <cell r="J29" t="str">
            <v>1000</v>
          </cell>
          <cell r="K29" t="str">
            <v>RECURSOS LIVRES DA UNIAO</v>
          </cell>
          <cell r="L29" t="str">
            <v>5</v>
          </cell>
          <cell r="M29">
            <v>1314674</v>
          </cell>
          <cell r="N29">
            <v>0</v>
          </cell>
          <cell r="O29">
            <v>1314673.21</v>
          </cell>
          <cell r="P29">
            <v>1314673.21</v>
          </cell>
          <cell r="Q29">
            <v>1314673.21</v>
          </cell>
        </row>
        <row r="30">
          <cell r="A30" t="str">
            <v>71103</v>
          </cell>
          <cell r="B30" t="str">
            <v>ENCARGOS FINANC.DA UNIAO-SENTENCAS JUDICIAIS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0625</v>
          </cell>
          <cell r="H30" t="str">
            <v>SENTENCAS JUDICIAIS TRANSITADAS EM JULGADO DE PEQUENO VALOR</v>
          </cell>
          <cell r="I30" t="str">
            <v>1</v>
          </cell>
          <cell r="J30" t="str">
            <v>1000</v>
          </cell>
          <cell r="K30" t="str">
            <v>RECURSOS LIVRES DA UNIAO</v>
          </cell>
          <cell r="L30" t="str">
            <v>3</v>
          </cell>
          <cell r="M30">
            <v>509196450</v>
          </cell>
          <cell r="N30">
            <v>0</v>
          </cell>
          <cell r="O30">
            <v>509050843.67000002</v>
          </cell>
          <cell r="P30">
            <v>509050843.67000002</v>
          </cell>
          <cell r="Q30">
            <v>509050843.67000002</v>
          </cell>
        </row>
        <row r="31">
          <cell r="A31" t="str">
            <v>71103</v>
          </cell>
          <cell r="B31" t="str">
            <v>ENCARGOS FINANC.DA UNIAO-SENTENCAS JUDICIAIS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0625</v>
          </cell>
          <cell r="H31" t="str">
            <v>SENTENCAS JUDICIAIS TRANSITADAS EM JULGADO DE PEQUENO VALOR</v>
          </cell>
          <cell r="I31" t="str">
            <v>1</v>
          </cell>
          <cell r="J31" t="str">
            <v>1000</v>
          </cell>
          <cell r="K31" t="str">
            <v>RECURSOS LIVRES DA UNIAO</v>
          </cell>
          <cell r="L31" t="str">
            <v>1</v>
          </cell>
          <cell r="M31">
            <v>45633635</v>
          </cell>
          <cell r="N31">
            <v>0</v>
          </cell>
          <cell r="O31">
            <v>45633630.649999999</v>
          </cell>
          <cell r="P31">
            <v>45633630.649999999</v>
          </cell>
          <cell r="Q31">
            <v>45633630.649999999</v>
          </cell>
        </row>
        <row r="32">
          <cell r="A32" t="str">
            <v>71103</v>
          </cell>
          <cell r="B32" t="str">
            <v>ENCARGOS FINANC.DA UNIAO-SENTENCAS JUDICIAIS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0EC7</v>
          </cell>
          <cell r="H32" t="str">
            <v>SENTENCAS JUDICIAIS TRANSITADAS EM JULGADO (PRECATORIOS RELA</v>
          </cell>
          <cell r="I32" t="str">
            <v>1</v>
          </cell>
          <cell r="J32" t="str">
            <v>1000</v>
          </cell>
          <cell r="K32" t="str">
            <v>RECURSOS LIVRES DA UNIAO</v>
          </cell>
          <cell r="L32" t="str">
            <v>3</v>
          </cell>
          <cell r="M32">
            <v>1804141.21</v>
          </cell>
          <cell r="N32">
            <v>1804142</v>
          </cell>
          <cell r="O32">
            <v>1804141.21</v>
          </cell>
          <cell r="P32">
            <v>1804141.21</v>
          </cell>
          <cell r="Q32">
            <v>1804141.21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2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6" width="19.140625" style="5" customWidth="1"/>
    <col min="17" max="17" width="21.28515625" style="5" customWidth="1"/>
    <col min="18" max="19" width="19.7109375" style="5" customWidth="1"/>
    <col min="20" max="20" width="8.7109375" style="5" customWidth="1"/>
    <col min="21" max="21" width="18.42578125" style="5" customWidth="1"/>
    <col min="22" max="22" width="8.7109375" style="5" customWidth="1"/>
    <col min="23" max="23" width="18.425781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45839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'[1]Access-Jul'!A10</f>
        <v>14112</v>
      </c>
      <c r="B10" s="34" t="str">
        <f>'[1]Access-Jul'!B10</f>
        <v>TRIBUNAL REGIONAL ELEITORAL DE MATO G. DO SUL</v>
      </c>
      <c r="C10" s="34" t="str">
        <f>CONCATENATE('[1]Access-Jul'!C10,".",'[1]Access-Jul'!D10)</f>
        <v>02.122</v>
      </c>
      <c r="D10" s="34" t="str">
        <f>CONCATENATE('[1]Access-Jul'!E10,".",'[1]Access-Jul'!G10)</f>
        <v>0033.20GP</v>
      </c>
      <c r="E10" s="35" t="str">
        <f>'[1]Access-Jul'!F10</f>
        <v>PROGRAMA DE GESTAO E MANUTENCAO DO PODER JUDICIARIO</v>
      </c>
      <c r="F10" s="36" t="str">
        <f>'[1]Access-Jul'!H10</f>
        <v>JULGAMENTO DE CAUSAS E GESTAO ADMINISTRATIVA NA JUSTICA ELEI</v>
      </c>
      <c r="G10" s="34" t="str">
        <f>'[1]Access-Jul'!I10</f>
        <v>1</v>
      </c>
      <c r="H10" s="34" t="str">
        <f>'[1]Access-Jul'!J10</f>
        <v>1000</v>
      </c>
      <c r="I10" s="35" t="str">
        <f>'[1]Access-Jul'!K10</f>
        <v>RECURSOS LIVRES DA UNIAO</v>
      </c>
      <c r="J10" s="34" t="str">
        <f>'[1]Access-Jul'!L10</f>
        <v>3</v>
      </c>
      <c r="K10" s="37"/>
      <c r="L10" s="37"/>
      <c r="M10" s="37"/>
      <c r="N10" s="38">
        <f t="shared" ref="N10:N32" si="0">K10+L10-M10</f>
        <v>0</v>
      </c>
      <c r="O10" s="37">
        <v>0</v>
      </c>
      <c r="P10" s="39">
        <f>IF('[1]Access-Jul'!N10=0,'[1]Access-Jul'!M10,0)</f>
        <v>0</v>
      </c>
      <c r="Q10" s="39">
        <f>IF('[1]Access-Jul'!N10&gt;0,'[1]Access-Jul'!N10-('[1]Access-Jul'!N10-'[1]Access-Jul'!M10),0)</f>
        <v>0</v>
      </c>
      <c r="R10" s="39">
        <f>N10-O10+P10+Q10</f>
        <v>0</v>
      </c>
      <c r="S10" s="39">
        <f>'[1]Access-Jul'!O10</f>
        <v>0</v>
      </c>
      <c r="T10" s="40">
        <f t="shared" ref="T10:T33" si="1">IF(R10&gt;0,S10/R10,0)</f>
        <v>0</v>
      </c>
      <c r="U10" s="39">
        <f>'[1]Access-Jul'!P10</f>
        <v>0</v>
      </c>
      <c r="V10" s="40">
        <f t="shared" ref="V10:V33" si="2">IF(R10&gt;0,U10/R10,0)</f>
        <v>0</v>
      </c>
      <c r="W10" s="39">
        <f>'[1]Access-Jul'!Q10</f>
        <v>0</v>
      </c>
      <c r="X10" s="40">
        <f t="shared" ref="X10:X33" si="3">IF(R10&gt;0,W10/R10,0)</f>
        <v>0</v>
      </c>
    </row>
    <row r="11" spans="1:24" s="41" customFormat="1" ht="28.5" customHeight="1" x14ac:dyDescent="0.2">
      <c r="A11" s="34" t="str">
        <f>'[1]Access-Jul'!A11</f>
        <v>33904</v>
      </c>
      <c r="B11" s="34" t="str">
        <f>'[1]Access-Jul'!B11</f>
        <v>FUNDO DO REGIME GERAL DA PREVIDENCIA SOCIAL</v>
      </c>
      <c r="C11" s="34" t="str">
        <f>CONCATENATE('[1]Access-Jul'!C11,".",'[1]Access-Jul'!D11)</f>
        <v>28.846</v>
      </c>
      <c r="D11" s="34" t="str">
        <f>CONCATENATE('[1]Access-Jul'!E11,".",'[1]Access-Jul'!G11)</f>
        <v>0901.0005</v>
      </c>
      <c r="E11" s="35" t="str">
        <f>'[1]Access-Jul'!F11</f>
        <v>OPERACOES ESPECIAIS: CUMPRIMENTO DE SENTENCAS JUDICIAIS</v>
      </c>
      <c r="F11" s="36" t="str">
        <f>'[1]Access-Jul'!H11</f>
        <v>SENTENCAS JUDICIAIS TRANSITADAS EM JULGADO (PRECATORIOS)</v>
      </c>
      <c r="G11" s="34" t="str">
        <f>'[1]Access-Jul'!I11</f>
        <v>2</v>
      </c>
      <c r="H11" s="34" t="str">
        <f>'[1]Access-Jul'!J11</f>
        <v>1000</v>
      </c>
      <c r="I11" s="35" t="str">
        <f>'[1]Access-Jul'!K11</f>
        <v>RECURSOS LIVRES DA UNIAO</v>
      </c>
      <c r="J11" s="34" t="str">
        <f>'[1]Access-Jul'!L11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IF('[1]Access-Jul'!N11=0,'[1]Access-Jul'!M11,0)</f>
        <v>0</v>
      </c>
      <c r="Q11" s="39">
        <f>IF('[1]Access-Jul'!N11&gt;0,'[1]Access-Jul'!N11-('[1]Access-Jul'!N11-'[1]Access-Jul'!M11),0)</f>
        <v>1939224946.02</v>
      </c>
      <c r="R11" s="39">
        <f t="shared" ref="R11:R32" si="4">N11-O11+P11+Q11</f>
        <v>1939224946.02</v>
      </c>
      <c r="S11" s="39">
        <f>'[1]Access-Jul'!O11</f>
        <v>1939204436.24</v>
      </c>
      <c r="T11" s="40">
        <f t="shared" si="1"/>
        <v>0.99998942372310029</v>
      </c>
      <c r="U11" s="39">
        <f>'[1]Access-Jul'!P11</f>
        <v>1939204436.24</v>
      </c>
      <c r="V11" s="40">
        <f t="shared" si="2"/>
        <v>0.99998942372310029</v>
      </c>
      <c r="W11" s="39">
        <f>'[1]Access-Jul'!Q11</f>
        <v>1939204436.24</v>
      </c>
      <c r="X11" s="40">
        <f t="shared" si="3"/>
        <v>0.99998942372310029</v>
      </c>
    </row>
    <row r="12" spans="1:24" s="41" customFormat="1" ht="28.5" customHeight="1" x14ac:dyDescent="0.2">
      <c r="A12" s="34" t="str">
        <f>'[1]Access-Jul'!A12</f>
        <v>33904</v>
      </c>
      <c r="B12" s="34" t="str">
        <f>'[1]Access-Jul'!B12</f>
        <v>FUNDO DO REGIME GERAL DA PREVIDENCIA SOCIAL</v>
      </c>
      <c r="C12" s="34" t="str">
        <f>CONCATENATE('[1]Access-Jul'!C12,".",'[1]Access-Jul'!D12)</f>
        <v>28.846</v>
      </c>
      <c r="D12" s="34" t="str">
        <f>CONCATENATE('[1]Access-Jul'!E12,".",'[1]Access-Jul'!G12)</f>
        <v>0901.00WU</v>
      </c>
      <c r="E12" s="35" t="str">
        <f>'[1]Access-Jul'!F12</f>
        <v>OPERACOES ESPECIAIS: CUMPRIMENTO DE SENTENCAS JUDICIAIS</v>
      </c>
      <c r="F12" s="36" t="str">
        <f>'[1]Access-Jul'!H12</f>
        <v>SENTENCAS JUDICIAIS TRANSITADAS EM JULGADO (PRECATORIOS) - E</v>
      </c>
      <c r="G12" s="34" t="str">
        <f>'[1]Access-Jul'!I12</f>
        <v>2</v>
      </c>
      <c r="H12" s="34" t="str">
        <f>'[1]Access-Jul'!J12</f>
        <v>1000</v>
      </c>
      <c r="I12" s="35" t="str">
        <f>'[1]Access-Jul'!K12</f>
        <v>RECURSOS LIVRES DA UNIAO</v>
      </c>
      <c r="J12" s="34" t="str">
        <f>'[1]Access-Jul'!L12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IF('[1]Access-Jul'!N12=0,'[1]Access-Jul'!M12,0)</f>
        <v>0</v>
      </c>
      <c r="Q12" s="39">
        <f>IF('[1]Access-Jul'!N12&gt;0,'[1]Access-Jul'!N12-('[1]Access-Jul'!N12-'[1]Access-Jul'!M12),0)</f>
        <v>503984335</v>
      </c>
      <c r="R12" s="39">
        <f t="shared" si="4"/>
        <v>503984335</v>
      </c>
      <c r="S12" s="39">
        <f>'[1]Access-Jul'!O12</f>
        <v>503984335</v>
      </c>
      <c r="T12" s="40">
        <f t="shared" si="1"/>
        <v>1</v>
      </c>
      <c r="U12" s="39">
        <f>'[1]Access-Jul'!P12</f>
        <v>503984335</v>
      </c>
      <c r="V12" s="40">
        <f t="shared" si="2"/>
        <v>1</v>
      </c>
      <c r="W12" s="39">
        <f>'[1]Access-Jul'!Q12</f>
        <v>503984335</v>
      </c>
      <c r="X12" s="40">
        <f t="shared" si="3"/>
        <v>1</v>
      </c>
    </row>
    <row r="13" spans="1:24" s="41" customFormat="1" ht="28.5" customHeight="1" x14ac:dyDescent="0.2">
      <c r="A13" s="34" t="str">
        <f>'[1]Access-Jul'!A13</f>
        <v>33904</v>
      </c>
      <c r="B13" s="34" t="str">
        <f>'[1]Access-Jul'!B13</f>
        <v>FUNDO DO REGIME GERAL DA PREVIDENCIA SOCIAL</v>
      </c>
      <c r="C13" s="34" t="str">
        <f>CONCATENATE('[1]Access-Jul'!C13,".",'[1]Access-Jul'!D13)</f>
        <v>28.846</v>
      </c>
      <c r="D13" s="34" t="str">
        <f>CONCATENATE('[1]Access-Jul'!E13,".",'[1]Access-Jul'!G13)</f>
        <v>0901.00WU</v>
      </c>
      <c r="E13" s="35" t="str">
        <f>'[1]Access-Jul'!F13</f>
        <v>OPERACOES ESPECIAIS: CUMPRIMENTO DE SENTENCAS JUDICIAIS</v>
      </c>
      <c r="F13" s="36" t="str">
        <f>'[1]Access-Jul'!H13</f>
        <v>SENTENCAS JUDICIAIS TRANSITADAS EM JULGADO (PRECATORIOS) - E</v>
      </c>
      <c r="G13" s="34" t="str">
        <f>'[1]Access-Jul'!I13</f>
        <v>2</v>
      </c>
      <c r="H13" s="34" t="str">
        <f>'[1]Access-Jul'!J13</f>
        <v>3000</v>
      </c>
      <c r="I13" s="35" t="str">
        <f>'[1]Access-Jul'!K13</f>
        <v>RECURSOS LIVRES DA UNIAO</v>
      </c>
      <c r="J13" s="34" t="str">
        <f>'[1]Access-Jul'!L13</f>
        <v>3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IF('[1]Access-Jul'!N13=0,'[1]Access-Jul'!M13,0)</f>
        <v>0</v>
      </c>
      <c r="Q13" s="39">
        <f>IF('[1]Access-Jul'!N13&gt;0,'[1]Access-Jul'!N13-('[1]Access-Jul'!N13-'[1]Access-Jul'!M13),0)</f>
        <v>5000000000</v>
      </c>
      <c r="R13" s="39">
        <f t="shared" si="4"/>
        <v>5000000000</v>
      </c>
      <c r="S13" s="39">
        <f>'[1]Access-Jul'!O13</f>
        <v>4999671097.75</v>
      </c>
      <c r="T13" s="40">
        <f t="shared" si="1"/>
        <v>0.99993421954999995</v>
      </c>
      <c r="U13" s="39">
        <f>'[1]Access-Jul'!P13</f>
        <v>4999671097.75</v>
      </c>
      <c r="V13" s="40">
        <f t="shared" si="2"/>
        <v>0.99993421954999995</v>
      </c>
      <c r="W13" s="39">
        <f>'[1]Access-Jul'!Q13</f>
        <v>4999671097.75</v>
      </c>
      <c r="X13" s="40">
        <f t="shared" si="3"/>
        <v>0.99993421954999995</v>
      </c>
    </row>
    <row r="14" spans="1:24" s="41" customFormat="1" ht="28.5" customHeight="1" x14ac:dyDescent="0.2">
      <c r="A14" s="34" t="str">
        <f>'[1]Access-Jul'!A14</f>
        <v>33904</v>
      </c>
      <c r="B14" s="34" t="str">
        <f>'[1]Access-Jul'!B14</f>
        <v>FUNDO DO REGIME GERAL DA PREVIDENCIA SOCIAL</v>
      </c>
      <c r="C14" s="34" t="str">
        <f>CONCATENATE('[1]Access-Jul'!C14,".",'[1]Access-Jul'!D14)</f>
        <v>28.846</v>
      </c>
      <c r="D14" s="34" t="str">
        <f>CONCATENATE('[1]Access-Jul'!E14,".",'[1]Access-Jul'!G14)</f>
        <v>0901.0625</v>
      </c>
      <c r="E14" s="35" t="str">
        <f>'[1]Access-Jul'!F14</f>
        <v>OPERACOES ESPECIAIS: CUMPRIMENTO DE SENTENCAS JUDICIAIS</v>
      </c>
      <c r="F14" s="36" t="str">
        <f>'[1]Access-Jul'!H14</f>
        <v>SENTENCAS JUDICIAIS TRANSITADAS EM JULGADO DE PEQUENO VALOR</v>
      </c>
      <c r="G14" s="34" t="str">
        <f>'[1]Access-Jul'!I14</f>
        <v>2</v>
      </c>
      <c r="H14" s="34" t="str">
        <f>'[1]Access-Jul'!J14</f>
        <v>1000</v>
      </c>
      <c r="I14" s="35" t="str">
        <f>'[1]Access-Jul'!K14</f>
        <v>RECURSOS LIVRES DA UNIAO</v>
      </c>
      <c r="J14" s="34" t="str">
        <f>'[1]Access-Jul'!L14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IF('[1]Access-Jul'!N14=0,'[1]Access-Jul'!M14,0)</f>
        <v>1492481026</v>
      </c>
      <c r="Q14" s="39">
        <f>IF('[1]Access-Jul'!N14&gt;0,'[1]Access-Jul'!N14-('[1]Access-Jul'!N14-'[1]Access-Jul'!M14),0)</f>
        <v>0</v>
      </c>
      <c r="R14" s="39">
        <f t="shared" si="4"/>
        <v>1492481026</v>
      </c>
      <c r="S14" s="39">
        <f>'[1]Access-Jul'!O14</f>
        <v>1492024596.4300001</v>
      </c>
      <c r="T14" s="40">
        <f t="shared" si="1"/>
        <v>0.99969418065486348</v>
      </c>
      <c r="U14" s="39">
        <f>'[1]Access-Jul'!P14</f>
        <v>1492024596.4300001</v>
      </c>
      <c r="V14" s="40">
        <f t="shared" si="2"/>
        <v>0.99969418065486348</v>
      </c>
      <c r="W14" s="39">
        <f>'[1]Access-Jul'!Q14</f>
        <v>1492024596.4300001</v>
      </c>
      <c r="X14" s="40">
        <f t="shared" si="3"/>
        <v>0.99969418065486348</v>
      </c>
    </row>
    <row r="15" spans="1:24" s="41" customFormat="1" ht="28.5" customHeight="1" x14ac:dyDescent="0.2">
      <c r="A15" s="34" t="str">
        <f>'[1]Access-Jul'!A15</f>
        <v>36211</v>
      </c>
      <c r="B15" s="34" t="str">
        <f>'[1]Access-Jul'!B15</f>
        <v>FUNDACAO NACIONAL DE SAUDE</v>
      </c>
      <c r="C15" s="34" t="str">
        <f>CONCATENATE('[1]Access-Jul'!C15,".",'[1]Access-Jul'!D15)</f>
        <v>28.846</v>
      </c>
      <c r="D15" s="34" t="str">
        <f>CONCATENATE('[1]Access-Jul'!E15,".",'[1]Access-Jul'!G15)</f>
        <v>0901.0005</v>
      </c>
      <c r="E15" s="35" t="str">
        <f>'[1]Access-Jul'!F15</f>
        <v>OPERACOES ESPECIAIS: CUMPRIMENTO DE SENTENCAS JUDICIAIS</v>
      </c>
      <c r="F15" s="36" t="str">
        <f>'[1]Access-Jul'!H15</f>
        <v>SENTENCAS JUDICIAIS TRANSITADAS EM JULGADO (PRECATORIOS)</v>
      </c>
      <c r="G15" s="34" t="str">
        <f>'[1]Access-Jul'!I15</f>
        <v>2</v>
      </c>
      <c r="H15" s="34" t="str">
        <f>'[1]Access-Jul'!J15</f>
        <v>1000</v>
      </c>
      <c r="I15" s="35" t="str">
        <f>'[1]Access-Jul'!K15</f>
        <v>RECURSOS LIVRES DA UNIAO</v>
      </c>
      <c r="J15" s="34" t="str">
        <f>'[1]Access-Jul'!L15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IF('[1]Access-Jul'!N15=0,'[1]Access-Jul'!M15,0)</f>
        <v>0</v>
      </c>
      <c r="Q15" s="39">
        <f>IF('[1]Access-Jul'!N15&gt;0,'[1]Access-Jul'!N15-('[1]Access-Jul'!N15-'[1]Access-Jul'!M15),0)</f>
        <v>746381.43</v>
      </c>
      <c r="R15" s="39">
        <f t="shared" si="4"/>
        <v>746381.43</v>
      </c>
      <c r="S15" s="39">
        <f>'[1]Access-Jul'!O15</f>
        <v>746381.43</v>
      </c>
      <c r="T15" s="40">
        <f t="shared" si="1"/>
        <v>1</v>
      </c>
      <c r="U15" s="39">
        <f>'[1]Access-Jul'!P15</f>
        <v>746381.43</v>
      </c>
      <c r="V15" s="40">
        <f t="shared" si="2"/>
        <v>1</v>
      </c>
      <c r="W15" s="39">
        <f>'[1]Access-Jul'!Q15</f>
        <v>746381.43</v>
      </c>
      <c r="X15" s="40">
        <f t="shared" si="3"/>
        <v>1</v>
      </c>
    </row>
    <row r="16" spans="1:24" s="41" customFormat="1" ht="28.5" customHeight="1" x14ac:dyDescent="0.2">
      <c r="A16" s="34" t="str">
        <f>'[1]Access-Jul'!A16</f>
        <v>36213</v>
      </c>
      <c r="B16" s="34" t="str">
        <f>'[1]Access-Jul'!B16</f>
        <v>AGENCIA NACIONAL DE SAUDE SUPLEMENTAR</v>
      </c>
      <c r="C16" s="34" t="str">
        <f>CONCATENATE('[1]Access-Jul'!C16,".",'[1]Access-Jul'!D16)</f>
        <v>28.846</v>
      </c>
      <c r="D16" s="34" t="str">
        <f>CONCATENATE('[1]Access-Jul'!E16,".",'[1]Access-Jul'!G16)</f>
        <v>0901.0005</v>
      </c>
      <c r="E16" s="35" t="str">
        <f>'[1]Access-Jul'!F16</f>
        <v>OPERACOES ESPECIAIS: CUMPRIMENTO DE SENTENCAS JUDICIAIS</v>
      </c>
      <c r="F16" s="36" t="str">
        <f>'[1]Access-Jul'!H16</f>
        <v>SENTENCAS JUDICIAIS TRANSITADAS EM JULGADO (PRECATORIOS)</v>
      </c>
      <c r="G16" s="34" t="str">
        <f>'[1]Access-Jul'!I16</f>
        <v>2</v>
      </c>
      <c r="H16" s="34" t="str">
        <f>'[1]Access-Jul'!J16</f>
        <v>1003</v>
      </c>
      <c r="I16" s="35" t="str">
        <f>'[1]Access-Jul'!K16</f>
        <v>RECURSOS UO APLICACAO SEGURIDADE SOCIAL</v>
      </c>
      <c r="J16" s="34" t="str">
        <f>'[1]Access-Jul'!L16</f>
        <v>3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IF('[1]Access-Jul'!N16=0,'[1]Access-Jul'!M16,0)</f>
        <v>0</v>
      </c>
      <c r="Q16" s="39">
        <f>IF('[1]Access-Jul'!N16&gt;0,'[1]Access-Jul'!N16-('[1]Access-Jul'!N16-'[1]Access-Jul'!M16),0)</f>
        <v>7635009.1699999999</v>
      </c>
      <c r="R16" s="39">
        <f t="shared" si="4"/>
        <v>7635009.1699999999</v>
      </c>
      <c r="S16" s="39">
        <f>'[1]Access-Jul'!O16</f>
        <v>7635009.1699999999</v>
      </c>
      <c r="T16" s="40">
        <f t="shared" si="1"/>
        <v>1</v>
      </c>
      <c r="U16" s="39">
        <f>'[1]Access-Jul'!P16</f>
        <v>7635009.1699999999</v>
      </c>
      <c r="V16" s="40">
        <f t="shared" si="2"/>
        <v>1</v>
      </c>
      <c r="W16" s="39">
        <f>'[1]Access-Jul'!Q16</f>
        <v>7635009.1699999999</v>
      </c>
      <c r="X16" s="40">
        <f t="shared" si="3"/>
        <v>1</v>
      </c>
    </row>
    <row r="17" spans="1:24" s="41" customFormat="1" ht="28.5" customHeight="1" x14ac:dyDescent="0.2">
      <c r="A17" s="34" t="str">
        <f>'[1]Access-Jul'!A17</f>
        <v>40901</v>
      </c>
      <c r="B17" s="34" t="str">
        <f>'[1]Access-Jul'!B17</f>
        <v>FUNDO DE AMPARO AO TRABALHADOR - FAT</v>
      </c>
      <c r="C17" s="34" t="str">
        <f>CONCATENATE('[1]Access-Jul'!C17,".",'[1]Access-Jul'!D17)</f>
        <v>28.846</v>
      </c>
      <c r="D17" s="34" t="str">
        <f>CONCATENATE('[1]Access-Jul'!E17,".",'[1]Access-Jul'!G17)</f>
        <v>0901.0625</v>
      </c>
      <c r="E17" s="35" t="str">
        <f>'[1]Access-Jul'!F17</f>
        <v>OPERACOES ESPECIAIS: CUMPRIMENTO DE SENTENCAS JUDICIAIS</v>
      </c>
      <c r="F17" s="36" t="str">
        <f>'[1]Access-Jul'!H17</f>
        <v>SENTENCAS JUDICIAIS TRANSITADAS EM JULGADO DE PEQUENO VALOR</v>
      </c>
      <c r="G17" s="34" t="str">
        <f>'[1]Access-Jul'!I17</f>
        <v>2</v>
      </c>
      <c r="H17" s="34" t="str">
        <f>'[1]Access-Jul'!J17</f>
        <v>1040</v>
      </c>
      <c r="I17" s="35" t="str">
        <f>'[1]Access-Jul'!K17</f>
        <v>SEGURO-DESEMPREGO, ABONO SALARIAL E PREV.SOC.</v>
      </c>
      <c r="J17" s="34" t="str">
        <f>'[1]Access-Jul'!L17</f>
        <v>3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IF('[1]Access-Jul'!N17=0,'[1]Access-Jul'!M17,0)</f>
        <v>265403</v>
      </c>
      <c r="Q17" s="39">
        <f>IF('[1]Access-Jul'!N17&gt;0,'[1]Access-Jul'!N17-('[1]Access-Jul'!N17-'[1]Access-Jul'!M17),0)</f>
        <v>0</v>
      </c>
      <c r="R17" s="39">
        <f t="shared" si="4"/>
        <v>265403</v>
      </c>
      <c r="S17" s="39">
        <f>'[1]Access-Jul'!O17</f>
        <v>265400.73</v>
      </c>
      <c r="T17" s="40">
        <f t="shared" si="1"/>
        <v>0.99999144696932585</v>
      </c>
      <c r="U17" s="39">
        <f>'[1]Access-Jul'!P17</f>
        <v>265400.73</v>
      </c>
      <c r="V17" s="40">
        <f t="shared" si="2"/>
        <v>0.99999144696932585</v>
      </c>
      <c r="W17" s="39">
        <f>'[1]Access-Jul'!Q17</f>
        <v>265400.73</v>
      </c>
      <c r="X17" s="40">
        <f t="shared" si="3"/>
        <v>0.99999144696932585</v>
      </c>
    </row>
    <row r="18" spans="1:24" s="41" customFormat="1" ht="28.5" customHeight="1" x14ac:dyDescent="0.2">
      <c r="A18" s="34" t="str">
        <f>'[1]Access-Jul'!A18</f>
        <v>55901</v>
      </c>
      <c r="B18" s="34" t="str">
        <f>'[1]Access-Jul'!B18</f>
        <v>FUNDO NACIONAL DE ASSISTENCIA SOCIAL</v>
      </c>
      <c r="C18" s="34" t="str">
        <f>CONCATENATE('[1]Access-Jul'!C18,".",'[1]Access-Jul'!D18)</f>
        <v>28.846</v>
      </c>
      <c r="D18" s="34" t="str">
        <f>CONCATENATE('[1]Access-Jul'!E18,".",'[1]Access-Jul'!G18)</f>
        <v>0901.0005</v>
      </c>
      <c r="E18" s="35" t="str">
        <f>'[1]Access-Jul'!F18</f>
        <v>OPERACOES ESPECIAIS: CUMPRIMENTO DE SENTENCAS JUDICIAIS</v>
      </c>
      <c r="F18" s="36" t="str">
        <f>'[1]Access-Jul'!H18</f>
        <v>SENTENCAS JUDICIAIS TRANSITADAS EM JULGADO (PRECATORIOS)</v>
      </c>
      <c r="G18" s="34" t="str">
        <f>'[1]Access-Jul'!I18</f>
        <v>2</v>
      </c>
      <c r="H18" s="34" t="str">
        <f>'[1]Access-Jul'!J18</f>
        <v>1000</v>
      </c>
      <c r="I18" s="35" t="str">
        <f>'[1]Access-Jul'!K18</f>
        <v>RECURSOS LIVRES DA UNIAO</v>
      </c>
      <c r="J18" s="34" t="str">
        <f>'[1]Access-Jul'!L18</f>
        <v>3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IF('[1]Access-Jul'!N18=0,'[1]Access-Jul'!M18,0)</f>
        <v>0</v>
      </c>
      <c r="Q18" s="39">
        <f>IF('[1]Access-Jul'!N18&gt;0,'[1]Access-Jul'!N18-('[1]Access-Jul'!N18-'[1]Access-Jul'!M18),0)</f>
        <v>19820323.859999999</v>
      </c>
      <c r="R18" s="39">
        <f t="shared" si="4"/>
        <v>19820323.859999999</v>
      </c>
      <c r="S18" s="39">
        <f>'[1]Access-Jul'!O18</f>
        <v>19820323.859999999</v>
      </c>
      <c r="T18" s="40">
        <f t="shared" si="1"/>
        <v>1</v>
      </c>
      <c r="U18" s="39">
        <f>'[1]Access-Jul'!P18</f>
        <v>19820323.859999999</v>
      </c>
      <c r="V18" s="40">
        <f t="shared" si="2"/>
        <v>1</v>
      </c>
      <c r="W18" s="39">
        <f>'[1]Access-Jul'!Q18</f>
        <v>19820323.859999999</v>
      </c>
      <c r="X18" s="40">
        <f t="shared" si="3"/>
        <v>1</v>
      </c>
    </row>
    <row r="19" spans="1:24" s="41" customFormat="1" ht="28.5" customHeight="1" x14ac:dyDescent="0.2">
      <c r="A19" s="34" t="str">
        <f>'[1]Access-Jul'!A19</f>
        <v>55901</v>
      </c>
      <c r="B19" s="34" t="str">
        <f>'[1]Access-Jul'!B19</f>
        <v>FUNDO NACIONAL DE ASSISTENCIA SOCIAL</v>
      </c>
      <c r="C19" s="34" t="str">
        <f>CONCATENATE('[1]Access-Jul'!C19,".",'[1]Access-Jul'!D19)</f>
        <v>28.846</v>
      </c>
      <c r="D19" s="34" t="str">
        <f>CONCATENATE('[1]Access-Jul'!E19,".",'[1]Access-Jul'!G19)</f>
        <v>0901.00WU</v>
      </c>
      <c r="E19" s="35" t="str">
        <f>'[1]Access-Jul'!F19</f>
        <v>OPERACOES ESPECIAIS: CUMPRIMENTO DE SENTENCAS JUDICIAIS</v>
      </c>
      <c r="F19" s="36" t="str">
        <f>'[1]Access-Jul'!H19</f>
        <v>SENTENCAS JUDICIAIS TRANSITADAS EM JULGADO (PRECATORIOS) - E</v>
      </c>
      <c r="G19" s="34" t="str">
        <f>'[1]Access-Jul'!I19</f>
        <v>2</v>
      </c>
      <c r="H19" s="34" t="str">
        <f>'[1]Access-Jul'!J19</f>
        <v>1000</v>
      </c>
      <c r="I19" s="35" t="str">
        <f>'[1]Access-Jul'!K19</f>
        <v>RECURSOS LIVRES DA UNIAO</v>
      </c>
      <c r="J19" s="34" t="str">
        <f>'[1]Access-Jul'!L19</f>
        <v>3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IF('[1]Access-Jul'!N19=0,'[1]Access-Jul'!M19,0)</f>
        <v>0</v>
      </c>
      <c r="Q19" s="39">
        <f>IF('[1]Access-Jul'!N19&gt;0,'[1]Access-Jul'!N19-('[1]Access-Jul'!N19-'[1]Access-Jul'!M19),0)</f>
        <v>61826119</v>
      </c>
      <c r="R19" s="39">
        <f t="shared" si="4"/>
        <v>61826119</v>
      </c>
      <c r="S19" s="39">
        <f>'[1]Access-Jul'!O19</f>
        <v>61826119</v>
      </c>
      <c r="T19" s="40">
        <f t="shared" si="1"/>
        <v>1</v>
      </c>
      <c r="U19" s="39">
        <f>'[1]Access-Jul'!P19</f>
        <v>61826119</v>
      </c>
      <c r="V19" s="40">
        <f t="shared" si="2"/>
        <v>1</v>
      </c>
      <c r="W19" s="39">
        <f>'[1]Access-Jul'!Q19</f>
        <v>61826119</v>
      </c>
      <c r="X19" s="40">
        <f t="shared" si="3"/>
        <v>1</v>
      </c>
    </row>
    <row r="20" spans="1:24" s="41" customFormat="1" ht="28.5" customHeight="1" x14ac:dyDescent="0.2">
      <c r="A20" s="34" t="str">
        <f>'[1]Access-Jul'!A20</f>
        <v>55901</v>
      </c>
      <c r="B20" s="34" t="str">
        <f>'[1]Access-Jul'!B20</f>
        <v>FUNDO NACIONAL DE ASSISTENCIA SOCIAL</v>
      </c>
      <c r="C20" s="34" t="str">
        <f>CONCATENATE('[1]Access-Jul'!C20,".",'[1]Access-Jul'!D20)</f>
        <v>28.846</v>
      </c>
      <c r="D20" s="34" t="str">
        <f>CONCATENATE('[1]Access-Jul'!E20,".",'[1]Access-Jul'!G20)</f>
        <v>0901.0625</v>
      </c>
      <c r="E20" s="35" t="str">
        <f>'[1]Access-Jul'!F20</f>
        <v>OPERACOES ESPECIAIS: CUMPRIMENTO DE SENTENCAS JUDICIAIS</v>
      </c>
      <c r="F20" s="36" t="str">
        <f>'[1]Access-Jul'!H20</f>
        <v>SENTENCAS JUDICIAIS TRANSITADAS EM JULGADO DE PEQUENO VALOR</v>
      </c>
      <c r="G20" s="34" t="str">
        <f>'[1]Access-Jul'!I20</f>
        <v>2</v>
      </c>
      <c r="H20" s="34" t="str">
        <f>'[1]Access-Jul'!J20</f>
        <v>1000</v>
      </c>
      <c r="I20" s="35" t="str">
        <f>'[1]Access-Jul'!K20</f>
        <v>RECURSOS LIVRES DA UNIAO</v>
      </c>
      <c r="J20" s="34" t="str">
        <f>'[1]Access-Jul'!L20</f>
        <v>3</v>
      </c>
      <c r="K20" s="37"/>
      <c r="L20" s="37"/>
      <c r="M20" s="37"/>
      <c r="N20" s="38">
        <f t="shared" si="0"/>
        <v>0</v>
      </c>
      <c r="O20" s="37">
        <v>0</v>
      </c>
      <c r="P20" s="39">
        <f>IF('[1]Access-Jul'!N20=0,'[1]Access-Jul'!M20,0)</f>
        <v>313507688</v>
      </c>
      <c r="Q20" s="39">
        <f>IF('[1]Access-Jul'!N20&gt;0,'[1]Access-Jul'!N20-('[1]Access-Jul'!N20-'[1]Access-Jul'!M20),0)</f>
        <v>0</v>
      </c>
      <c r="R20" s="39">
        <f t="shared" si="4"/>
        <v>313507688</v>
      </c>
      <c r="S20" s="39">
        <f>'[1]Access-Jul'!O20</f>
        <v>313488670.97000003</v>
      </c>
      <c r="T20" s="40">
        <f t="shared" si="1"/>
        <v>0.99993934110477067</v>
      </c>
      <c r="U20" s="39">
        <f>'[1]Access-Jul'!P20</f>
        <v>313488670.97000003</v>
      </c>
      <c r="V20" s="40">
        <f t="shared" si="2"/>
        <v>0.99993934110477067</v>
      </c>
      <c r="W20" s="39">
        <f>'[1]Access-Jul'!Q20</f>
        <v>313488670.97000003</v>
      </c>
      <c r="X20" s="40">
        <f t="shared" si="3"/>
        <v>0.99993934110477067</v>
      </c>
    </row>
    <row r="21" spans="1:24" s="41" customFormat="1" ht="28.5" customHeight="1" x14ac:dyDescent="0.2">
      <c r="A21" s="34" t="str">
        <f>'[1]Access-Jul'!A21</f>
        <v>71103</v>
      </c>
      <c r="B21" s="34" t="str">
        <f>'[1]Access-Jul'!B21</f>
        <v>ENCARGOS FINANC.DA UNIAO-SENTENCAS JUDICIAIS</v>
      </c>
      <c r="C21" s="34" t="str">
        <f>CONCATENATE('[1]Access-Jul'!C21,".",'[1]Access-Jul'!D21)</f>
        <v>28.846</v>
      </c>
      <c r="D21" s="34" t="str">
        <f>CONCATENATE('[1]Access-Jul'!E21,".",'[1]Access-Jul'!G21)</f>
        <v>0901.0005</v>
      </c>
      <c r="E21" s="35" t="str">
        <f>'[1]Access-Jul'!F21</f>
        <v>OPERACOES ESPECIAIS: CUMPRIMENTO DE SENTENCAS JUDICIAIS</v>
      </c>
      <c r="F21" s="36" t="str">
        <f>'[1]Access-Jul'!H21</f>
        <v>SENTENCAS JUDICIAIS TRANSITADAS EM JULGADO (PRECATORIOS)</v>
      </c>
      <c r="G21" s="34" t="str">
        <f>'[1]Access-Jul'!I21</f>
        <v>1</v>
      </c>
      <c r="H21" s="34" t="str">
        <f>'[1]Access-Jul'!J21</f>
        <v>1000</v>
      </c>
      <c r="I21" s="35" t="str">
        <f>'[1]Access-Jul'!K21</f>
        <v>RECURSOS LIVRES DA UNIAO</v>
      </c>
      <c r="J21" s="34" t="str">
        <f>'[1]Access-Jul'!L21</f>
        <v>5</v>
      </c>
      <c r="K21" s="37"/>
      <c r="L21" s="37"/>
      <c r="M21" s="37"/>
      <c r="N21" s="38">
        <f t="shared" si="0"/>
        <v>0</v>
      </c>
      <c r="O21" s="37">
        <v>0</v>
      </c>
      <c r="P21" s="39">
        <f>IF('[1]Access-Jul'!N21=0,'[1]Access-Jul'!M21,0)</f>
        <v>0</v>
      </c>
      <c r="Q21" s="39">
        <f>IF('[1]Access-Jul'!N21&gt;0,'[1]Access-Jul'!N21-('[1]Access-Jul'!N21-'[1]Access-Jul'!M21),0)</f>
        <v>84274110</v>
      </c>
      <c r="R21" s="39">
        <f t="shared" si="4"/>
        <v>84274110</v>
      </c>
      <c r="S21" s="39">
        <f>'[1]Access-Jul'!O21</f>
        <v>84274110</v>
      </c>
      <c r="T21" s="40">
        <f t="shared" si="1"/>
        <v>1</v>
      </c>
      <c r="U21" s="39">
        <f>'[1]Access-Jul'!P21</f>
        <v>84274110</v>
      </c>
      <c r="V21" s="40">
        <f t="shared" si="2"/>
        <v>1</v>
      </c>
      <c r="W21" s="39">
        <f>'[1]Access-Jul'!Q21</f>
        <v>84274110</v>
      </c>
      <c r="X21" s="40">
        <f t="shared" si="3"/>
        <v>1</v>
      </c>
    </row>
    <row r="22" spans="1:24" s="41" customFormat="1" ht="28.5" customHeight="1" x14ac:dyDescent="0.2">
      <c r="A22" s="34" t="str">
        <f>'[1]Access-Jul'!A22</f>
        <v>71103</v>
      </c>
      <c r="B22" s="34" t="str">
        <f>'[1]Access-Jul'!B22</f>
        <v>ENCARGOS FINANC.DA UNIAO-SENTENCAS JUDICIAIS</v>
      </c>
      <c r="C22" s="34" t="str">
        <f>CONCATENATE('[1]Access-Jul'!C22,".",'[1]Access-Jul'!D22)</f>
        <v>28.846</v>
      </c>
      <c r="D22" s="34" t="str">
        <f>CONCATENATE('[1]Access-Jul'!E22,".",'[1]Access-Jul'!G22)</f>
        <v>0901.0005</v>
      </c>
      <c r="E22" s="35" t="str">
        <f>'[1]Access-Jul'!F22</f>
        <v>OPERACOES ESPECIAIS: CUMPRIMENTO DE SENTENCAS JUDICIAIS</v>
      </c>
      <c r="F22" s="36" t="str">
        <f>'[1]Access-Jul'!H22</f>
        <v>SENTENCAS JUDICIAIS TRANSITADAS EM JULGADO (PRECATORIOS)</v>
      </c>
      <c r="G22" s="34" t="str">
        <f>'[1]Access-Jul'!I22</f>
        <v>1</v>
      </c>
      <c r="H22" s="34" t="str">
        <f>'[1]Access-Jul'!J22</f>
        <v>1000</v>
      </c>
      <c r="I22" s="35" t="str">
        <f>'[1]Access-Jul'!K22</f>
        <v>RECURSOS LIVRES DA UNIAO</v>
      </c>
      <c r="J22" s="34" t="str">
        <f>'[1]Access-Jul'!L22</f>
        <v>3</v>
      </c>
      <c r="K22" s="37"/>
      <c r="L22" s="37"/>
      <c r="M22" s="37"/>
      <c r="N22" s="38">
        <f t="shared" si="0"/>
        <v>0</v>
      </c>
      <c r="O22" s="37">
        <v>0</v>
      </c>
      <c r="P22" s="39">
        <f>IF('[1]Access-Jul'!N22=0,'[1]Access-Jul'!M22,0)</f>
        <v>0</v>
      </c>
      <c r="Q22" s="39">
        <f>IF('[1]Access-Jul'!N22&gt;0,'[1]Access-Jul'!N22-('[1]Access-Jul'!N22-'[1]Access-Jul'!M22),0)</f>
        <v>972747091</v>
      </c>
      <c r="R22" s="39">
        <f t="shared" si="4"/>
        <v>972747091</v>
      </c>
      <c r="S22" s="39">
        <f>'[1]Access-Jul'!O22</f>
        <v>972733412.96000004</v>
      </c>
      <c r="T22" s="40">
        <f t="shared" si="1"/>
        <v>0.99998593875003428</v>
      </c>
      <c r="U22" s="39">
        <f>'[1]Access-Jul'!P22</f>
        <v>972733412.96000004</v>
      </c>
      <c r="V22" s="40">
        <f t="shared" si="2"/>
        <v>0.99998593875003428</v>
      </c>
      <c r="W22" s="39">
        <f>'[1]Access-Jul'!Q22</f>
        <v>972733412.96000004</v>
      </c>
      <c r="X22" s="40">
        <f t="shared" si="3"/>
        <v>0.99998593875003428</v>
      </c>
    </row>
    <row r="23" spans="1:24" s="41" customFormat="1" ht="28.5" customHeight="1" x14ac:dyDescent="0.2">
      <c r="A23" s="34" t="str">
        <f>'[1]Access-Jul'!A23</f>
        <v>71103</v>
      </c>
      <c r="B23" s="34" t="str">
        <f>'[1]Access-Jul'!B23</f>
        <v>ENCARGOS FINANC.DA UNIAO-SENTENCAS JUDICIAIS</v>
      </c>
      <c r="C23" s="34" t="str">
        <f>CONCATENATE('[1]Access-Jul'!C23,".",'[1]Access-Jul'!D23)</f>
        <v>28.846</v>
      </c>
      <c r="D23" s="34" t="str">
        <f>CONCATENATE('[1]Access-Jul'!E23,".",'[1]Access-Jul'!G23)</f>
        <v>0901.0005</v>
      </c>
      <c r="E23" s="35" t="str">
        <f>'[1]Access-Jul'!F23</f>
        <v>OPERACOES ESPECIAIS: CUMPRIMENTO DE SENTENCAS JUDICIAIS</v>
      </c>
      <c r="F23" s="36" t="str">
        <f>'[1]Access-Jul'!H23</f>
        <v>SENTENCAS JUDICIAIS TRANSITADAS EM JULGADO (PRECATORIOS)</v>
      </c>
      <c r="G23" s="34" t="str">
        <f>'[1]Access-Jul'!I23</f>
        <v>1</v>
      </c>
      <c r="H23" s="34" t="str">
        <f>'[1]Access-Jul'!J23</f>
        <v>1000</v>
      </c>
      <c r="I23" s="35" t="str">
        <f>'[1]Access-Jul'!K23</f>
        <v>RECURSOS LIVRES DA UNIAO</v>
      </c>
      <c r="J23" s="34" t="str">
        <f>'[1]Access-Jul'!L23</f>
        <v>1</v>
      </c>
      <c r="K23" s="37"/>
      <c r="L23" s="37"/>
      <c r="M23" s="37"/>
      <c r="N23" s="38">
        <f t="shared" si="0"/>
        <v>0</v>
      </c>
      <c r="O23" s="37">
        <v>0</v>
      </c>
      <c r="P23" s="39">
        <f>IF('[1]Access-Jul'!N23=0,'[1]Access-Jul'!M23,0)</f>
        <v>0</v>
      </c>
      <c r="Q23" s="39">
        <f>IF('[1]Access-Jul'!N23&gt;0,'[1]Access-Jul'!N23-('[1]Access-Jul'!N23-'[1]Access-Jul'!M23),0)</f>
        <v>132207156.73999999</v>
      </c>
      <c r="R23" s="39">
        <f t="shared" si="4"/>
        <v>132207156.73999999</v>
      </c>
      <c r="S23" s="39">
        <f>'[1]Access-Jul'!O23</f>
        <v>132207156.73999999</v>
      </c>
      <c r="T23" s="40">
        <f t="shared" si="1"/>
        <v>1</v>
      </c>
      <c r="U23" s="39">
        <f>'[1]Access-Jul'!P23</f>
        <v>132207156.73999999</v>
      </c>
      <c r="V23" s="40">
        <f t="shared" si="2"/>
        <v>1</v>
      </c>
      <c r="W23" s="39">
        <f>'[1]Access-Jul'!Q23</f>
        <v>132207156.73999999</v>
      </c>
      <c r="X23" s="40">
        <f t="shared" si="3"/>
        <v>1</v>
      </c>
    </row>
    <row r="24" spans="1:24" s="41" customFormat="1" ht="28.5" customHeight="1" x14ac:dyDescent="0.2">
      <c r="A24" s="34" t="str">
        <f>'[1]Access-Jul'!A24</f>
        <v>71103</v>
      </c>
      <c r="B24" s="34" t="str">
        <f>'[1]Access-Jul'!B24</f>
        <v>ENCARGOS FINANC.DA UNIAO-SENTENCAS JUDICIAIS</v>
      </c>
      <c r="C24" s="34" t="str">
        <f>CONCATENATE('[1]Access-Jul'!C24,".",'[1]Access-Jul'!D24)</f>
        <v>28.846</v>
      </c>
      <c r="D24" s="34" t="str">
        <f>CONCATENATE('[1]Access-Jul'!E24,".",'[1]Access-Jul'!G24)</f>
        <v>0901.00G5</v>
      </c>
      <c r="E24" s="35" t="str">
        <f>'[1]Access-Jul'!F24</f>
        <v>OPERACOES ESPECIAIS: CUMPRIMENTO DE SENTENCAS JUDICIAIS</v>
      </c>
      <c r="F24" s="36" t="str">
        <f>'[1]Access-Jul'!H24</f>
        <v>CONTRIBUICAO DA UNIAO, DE SUAS AUTARQUIAS E FUNDACOES PARA O</v>
      </c>
      <c r="G24" s="34" t="str">
        <f>'[1]Access-Jul'!I24</f>
        <v>1</v>
      </c>
      <c r="H24" s="34" t="str">
        <f>'[1]Access-Jul'!J24</f>
        <v>1000</v>
      </c>
      <c r="I24" s="35" t="str">
        <f>'[1]Access-Jul'!K24</f>
        <v>RECURSOS LIVRES DA UNIAO</v>
      </c>
      <c r="J24" s="34" t="str">
        <f>'[1]Access-Jul'!L24</f>
        <v>1</v>
      </c>
      <c r="K24" s="37"/>
      <c r="L24" s="37"/>
      <c r="M24" s="37"/>
      <c r="N24" s="38">
        <f t="shared" si="0"/>
        <v>0</v>
      </c>
      <c r="O24" s="37">
        <v>0</v>
      </c>
      <c r="P24" s="39">
        <f>IF('[1]Access-Jul'!N24=0,'[1]Access-Jul'!M24,0)</f>
        <v>5052591</v>
      </c>
      <c r="Q24" s="39">
        <f>IF('[1]Access-Jul'!N24&gt;0,'[1]Access-Jul'!N24-('[1]Access-Jul'!N24-'[1]Access-Jul'!M24),0)</f>
        <v>0</v>
      </c>
      <c r="R24" s="39">
        <f t="shared" si="4"/>
        <v>5052591</v>
      </c>
      <c r="S24" s="39">
        <f>'[1]Access-Jul'!O24</f>
        <v>5052586.0199999996</v>
      </c>
      <c r="T24" s="40">
        <f t="shared" si="1"/>
        <v>0.99999901436708405</v>
      </c>
      <c r="U24" s="39">
        <f>'[1]Access-Jul'!P24</f>
        <v>5052586.0199999996</v>
      </c>
      <c r="V24" s="40">
        <f t="shared" si="2"/>
        <v>0.99999901436708405</v>
      </c>
      <c r="W24" s="39">
        <f>'[1]Access-Jul'!Q24</f>
        <v>5052586.0199999996</v>
      </c>
      <c r="X24" s="40">
        <f t="shared" si="3"/>
        <v>0.99999901436708405</v>
      </c>
    </row>
    <row r="25" spans="1:24" s="41" customFormat="1" ht="28.5" customHeight="1" x14ac:dyDescent="0.2">
      <c r="A25" s="34" t="str">
        <f>'[1]Access-Jul'!A25</f>
        <v>71103</v>
      </c>
      <c r="B25" s="34" t="str">
        <f>'[1]Access-Jul'!B25</f>
        <v>ENCARGOS FINANC.DA UNIAO-SENTENCAS JUDICIAIS</v>
      </c>
      <c r="C25" s="34" t="str">
        <f>CONCATENATE('[1]Access-Jul'!C25,".",'[1]Access-Jul'!D25)</f>
        <v>28.846</v>
      </c>
      <c r="D25" s="34" t="str">
        <f>CONCATENATE('[1]Access-Jul'!E25,".",'[1]Access-Jul'!G25)</f>
        <v>0901.00WU</v>
      </c>
      <c r="E25" s="35" t="str">
        <f>'[1]Access-Jul'!F25</f>
        <v>OPERACOES ESPECIAIS: CUMPRIMENTO DE SENTENCAS JUDICIAIS</v>
      </c>
      <c r="F25" s="36" t="str">
        <f>'[1]Access-Jul'!H25</f>
        <v>SENTENCAS JUDICIAIS TRANSITADAS EM JULGADO (PRECATORIOS) - E</v>
      </c>
      <c r="G25" s="34" t="str">
        <f>'[1]Access-Jul'!I25</f>
        <v>1</v>
      </c>
      <c r="H25" s="34" t="str">
        <f>'[1]Access-Jul'!J25</f>
        <v>1000</v>
      </c>
      <c r="I25" s="35" t="str">
        <f>'[1]Access-Jul'!K25</f>
        <v>RECURSOS LIVRES DA UNIAO</v>
      </c>
      <c r="J25" s="34" t="str">
        <f>'[1]Access-Jul'!L25</f>
        <v>5</v>
      </c>
      <c r="K25" s="37"/>
      <c r="L25" s="37"/>
      <c r="M25" s="37"/>
      <c r="N25" s="38">
        <f t="shared" si="0"/>
        <v>0</v>
      </c>
      <c r="O25" s="37">
        <v>0</v>
      </c>
      <c r="P25" s="39">
        <f>IF('[1]Access-Jul'!N25=0,'[1]Access-Jul'!M25,0)</f>
        <v>0</v>
      </c>
      <c r="Q25" s="39">
        <f>IF('[1]Access-Jul'!N25&gt;0,'[1]Access-Jul'!N25-('[1]Access-Jul'!N25-'[1]Access-Jul'!M25),0)</f>
        <v>279246225.36000001</v>
      </c>
      <c r="R25" s="39">
        <f t="shared" si="4"/>
        <v>279246225.36000001</v>
      </c>
      <c r="S25" s="39">
        <f>'[1]Access-Jul'!O25</f>
        <v>279246225.36000001</v>
      </c>
      <c r="T25" s="40">
        <f t="shared" si="1"/>
        <v>1</v>
      </c>
      <c r="U25" s="39">
        <f>'[1]Access-Jul'!P25</f>
        <v>279246225.36000001</v>
      </c>
      <c r="V25" s="40">
        <f t="shared" si="2"/>
        <v>1</v>
      </c>
      <c r="W25" s="39">
        <f>'[1]Access-Jul'!Q25</f>
        <v>279246225.36000001</v>
      </c>
      <c r="X25" s="40">
        <f t="shared" si="3"/>
        <v>1</v>
      </c>
    </row>
    <row r="26" spans="1:24" s="41" customFormat="1" ht="28.5" customHeight="1" x14ac:dyDescent="0.2">
      <c r="A26" s="34" t="str">
        <f>'[1]Access-Jul'!A26</f>
        <v>71103</v>
      </c>
      <c r="B26" s="34" t="str">
        <f>'[1]Access-Jul'!B26</f>
        <v>ENCARGOS FINANC.DA UNIAO-SENTENCAS JUDICIAIS</v>
      </c>
      <c r="C26" s="34" t="str">
        <f>CONCATENATE('[1]Access-Jul'!C26,".",'[1]Access-Jul'!D26)</f>
        <v>28.846</v>
      </c>
      <c r="D26" s="34" t="str">
        <f>CONCATENATE('[1]Access-Jul'!E26,".",'[1]Access-Jul'!G26)</f>
        <v>0901.00WU</v>
      </c>
      <c r="E26" s="35" t="str">
        <f>'[1]Access-Jul'!F26</f>
        <v>OPERACOES ESPECIAIS: CUMPRIMENTO DE SENTENCAS JUDICIAIS</v>
      </c>
      <c r="F26" s="36" t="str">
        <f>'[1]Access-Jul'!H26</f>
        <v>SENTENCAS JUDICIAIS TRANSITADAS EM JULGADO (PRECATORIOS) - E</v>
      </c>
      <c r="G26" s="34" t="str">
        <f>'[1]Access-Jul'!I26</f>
        <v>1</v>
      </c>
      <c r="H26" s="34" t="str">
        <f>'[1]Access-Jul'!J26</f>
        <v>1000</v>
      </c>
      <c r="I26" s="35" t="str">
        <f>'[1]Access-Jul'!K26</f>
        <v>RECURSOS LIVRES DA UNIAO</v>
      </c>
      <c r="J26" s="34" t="str">
        <f>'[1]Access-Jul'!L26</f>
        <v>3</v>
      </c>
      <c r="K26" s="37"/>
      <c r="L26" s="37"/>
      <c r="M26" s="37"/>
      <c r="N26" s="38">
        <f t="shared" si="0"/>
        <v>0</v>
      </c>
      <c r="O26" s="37">
        <v>0</v>
      </c>
      <c r="P26" s="39">
        <f>IF('[1]Access-Jul'!N26=0,'[1]Access-Jul'!M26,0)</f>
        <v>0</v>
      </c>
      <c r="Q26" s="39">
        <f>IF('[1]Access-Jul'!N26&gt;0,'[1]Access-Jul'!N26-('[1]Access-Jul'!N26-'[1]Access-Jul'!M26),0)</f>
        <v>1358357561</v>
      </c>
      <c r="R26" s="39">
        <f t="shared" si="4"/>
        <v>1358357561</v>
      </c>
      <c r="S26" s="39">
        <f>'[1]Access-Jul'!O26</f>
        <v>1358309437.29</v>
      </c>
      <c r="T26" s="40">
        <f t="shared" si="1"/>
        <v>0.99996457213374323</v>
      </c>
      <c r="U26" s="39">
        <f>'[1]Access-Jul'!P26</f>
        <v>1358309437.29</v>
      </c>
      <c r="V26" s="40">
        <f t="shared" si="2"/>
        <v>0.99996457213374323</v>
      </c>
      <c r="W26" s="39">
        <f>'[1]Access-Jul'!Q26</f>
        <v>1358309437.29</v>
      </c>
      <c r="X26" s="40">
        <f t="shared" si="3"/>
        <v>0.99996457213374323</v>
      </c>
    </row>
    <row r="27" spans="1:24" s="41" customFormat="1" ht="28.5" customHeight="1" x14ac:dyDescent="0.2">
      <c r="A27" s="34" t="str">
        <f>'[1]Access-Jul'!A27</f>
        <v>71103</v>
      </c>
      <c r="B27" s="34" t="str">
        <f>'[1]Access-Jul'!B27</f>
        <v>ENCARGOS FINANC.DA UNIAO-SENTENCAS JUDICIAIS</v>
      </c>
      <c r="C27" s="34" t="str">
        <f>CONCATENATE('[1]Access-Jul'!C27,".",'[1]Access-Jul'!D27)</f>
        <v>28.846</v>
      </c>
      <c r="D27" s="34" t="str">
        <f>CONCATENATE('[1]Access-Jul'!E27,".",'[1]Access-Jul'!G27)</f>
        <v>0901.00WU</v>
      </c>
      <c r="E27" s="35" t="str">
        <f>'[1]Access-Jul'!F27</f>
        <v>OPERACOES ESPECIAIS: CUMPRIMENTO DE SENTENCAS JUDICIAIS</v>
      </c>
      <c r="F27" s="36" t="str">
        <f>'[1]Access-Jul'!H27</f>
        <v>SENTENCAS JUDICIAIS TRANSITADAS EM JULGADO (PRECATORIOS) - E</v>
      </c>
      <c r="G27" s="34" t="str">
        <f>'[1]Access-Jul'!I27</f>
        <v>1</v>
      </c>
      <c r="H27" s="34" t="str">
        <f>'[1]Access-Jul'!J27</f>
        <v>1000</v>
      </c>
      <c r="I27" s="35" t="str">
        <f>'[1]Access-Jul'!K27</f>
        <v>RECURSOS LIVRES DA UNIAO</v>
      </c>
      <c r="J27" s="34" t="str">
        <f>'[1]Access-Jul'!L27</f>
        <v>1</v>
      </c>
      <c r="K27" s="37"/>
      <c r="L27" s="37"/>
      <c r="M27" s="37"/>
      <c r="N27" s="38">
        <f t="shared" si="0"/>
        <v>0</v>
      </c>
      <c r="O27" s="37">
        <v>0</v>
      </c>
      <c r="P27" s="39">
        <f>IF('[1]Access-Jul'!N27=0,'[1]Access-Jul'!M27,0)</f>
        <v>0</v>
      </c>
      <c r="Q27" s="39">
        <f>IF('[1]Access-Jul'!N27&gt;0,'[1]Access-Jul'!N27-('[1]Access-Jul'!N27-'[1]Access-Jul'!M27),0)</f>
        <v>408451837</v>
      </c>
      <c r="R27" s="39">
        <f t="shared" si="4"/>
        <v>408451837</v>
      </c>
      <c r="S27" s="39">
        <f>'[1]Access-Jul'!O27</f>
        <v>408451837</v>
      </c>
      <c r="T27" s="40">
        <f t="shared" si="1"/>
        <v>1</v>
      </c>
      <c r="U27" s="39">
        <f>'[1]Access-Jul'!P27</f>
        <v>408451837</v>
      </c>
      <c r="V27" s="40">
        <f t="shared" si="2"/>
        <v>1</v>
      </c>
      <c r="W27" s="39">
        <f>'[1]Access-Jul'!Q27</f>
        <v>408451837</v>
      </c>
      <c r="X27" s="40">
        <f t="shared" si="3"/>
        <v>1</v>
      </c>
    </row>
    <row r="28" spans="1:24" s="41" customFormat="1" ht="28.5" customHeight="1" x14ac:dyDescent="0.2">
      <c r="A28" s="34" t="str">
        <f>'[1]Access-Jul'!A28</f>
        <v>71103</v>
      </c>
      <c r="B28" s="34" t="str">
        <f>'[1]Access-Jul'!B28</f>
        <v>ENCARGOS FINANC.DA UNIAO-SENTENCAS JUDICIAIS</v>
      </c>
      <c r="C28" s="34" t="str">
        <f>CONCATENATE('[1]Access-Jul'!C28,".",'[1]Access-Jul'!D28)</f>
        <v>28.846</v>
      </c>
      <c r="D28" s="34" t="str">
        <f>CONCATENATE('[1]Access-Jul'!E28,".",'[1]Access-Jul'!G28)</f>
        <v>0901.00WU</v>
      </c>
      <c r="E28" s="35" t="str">
        <f>'[1]Access-Jul'!F28</f>
        <v>OPERACOES ESPECIAIS: CUMPRIMENTO DE SENTENCAS JUDICIAIS</v>
      </c>
      <c r="F28" s="36" t="str">
        <f>'[1]Access-Jul'!H28</f>
        <v>SENTENCAS JUDICIAIS TRANSITADAS EM JULGADO (PRECATORIOS) - E</v>
      </c>
      <c r="G28" s="34" t="str">
        <f>'[1]Access-Jul'!I28</f>
        <v>1</v>
      </c>
      <c r="H28" s="34" t="str">
        <f>'[1]Access-Jul'!J28</f>
        <v>3000</v>
      </c>
      <c r="I28" s="35" t="str">
        <f>'[1]Access-Jul'!K28</f>
        <v>RECURSOS LIVRES DA UNIAO</v>
      </c>
      <c r="J28" s="34" t="str">
        <f>'[1]Access-Jul'!L28</f>
        <v>3</v>
      </c>
      <c r="K28" s="37"/>
      <c r="L28" s="37"/>
      <c r="M28" s="37"/>
      <c r="N28" s="38">
        <f t="shared" si="0"/>
        <v>0</v>
      </c>
      <c r="O28" s="37">
        <v>0</v>
      </c>
      <c r="P28" s="39">
        <f>IF('[1]Access-Jul'!N28=0,'[1]Access-Jul'!M28,0)</f>
        <v>0</v>
      </c>
      <c r="Q28" s="39">
        <f>IF('[1]Access-Jul'!N28&gt;0,'[1]Access-Jul'!N28-('[1]Access-Jul'!N28-'[1]Access-Jul'!M28),0)</f>
        <v>1911748151.23</v>
      </c>
      <c r="R28" s="39">
        <f t="shared" si="4"/>
        <v>1911748151.23</v>
      </c>
      <c r="S28" s="39">
        <f>'[1]Access-Jul'!O28</f>
        <v>1911748151.23</v>
      </c>
      <c r="T28" s="40">
        <f t="shared" si="1"/>
        <v>1</v>
      </c>
      <c r="U28" s="39">
        <f>'[1]Access-Jul'!P28</f>
        <v>1911748151.23</v>
      </c>
      <c r="V28" s="40">
        <f t="shared" si="2"/>
        <v>1</v>
      </c>
      <c r="W28" s="39">
        <f>'[1]Access-Jul'!Q28</f>
        <v>1911748151.23</v>
      </c>
      <c r="X28" s="40">
        <f t="shared" si="3"/>
        <v>1</v>
      </c>
    </row>
    <row r="29" spans="1:24" s="41" customFormat="1" ht="28.5" customHeight="1" x14ac:dyDescent="0.2">
      <c r="A29" s="34" t="str">
        <f>'[1]Access-Jul'!A29</f>
        <v>71103</v>
      </c>
      <c r="B29" s="34" t="str">
        <f>'[1]Access-Jul'!B29</f>
        <v>ENCARGOS FINANC.DA UNIAO-SENTENCAS JUDICIAIS</v>
      </c>
      <c r="C29" s="34" t="str">
        <f>CONCATENATE('[1]Access-Jul'!C29,".",'[1]Access-Jul'!D29)</f>
        <v>28.846</v>
      </c>
      <c r="D29" s="34" t="str">
        <f>CONCATENATE('[1]Access-Jul'!E29,".",'[1]Access-Jul'!G29)</f>
        <v>0901.0625</v>
      </c>
      <c r="E29" s="35" t="str">
        <f>'[1]Access-Jul'!F29</f>
        <v>OPERACOES ESPECIAIS: CUMPRIMENTO DE SENTENCAS JUDICIAIS</v>
      </c>
      <c r="F29" s="36" t="str">
        <f>'[1]Access-Jul'!H29</f>
        <v>SENTENCAS JUDICIAIS TRANSITADAS EM JULGADO DE PEQUENO VALOR</v>
      </c>
      <c r="G29" s="34" t="str">
        <f>'[1]Access-Jul'!I29</f>
        <v>1</v>
      </c>
      <c r="H29" s="34" t="str">
        <f>'[1]Access-Jul'!J29</f>
        <v>1000</v>
      </c>
      <c r="I29" s="35" t="str">
        <f>'[1]Access-Jul'!K29</f>
        <v>RECURSOS LIVRES DA UNIAO</v>
      </c>
      <c r="J29" s="34" t="str">
        <f>'[1]Access-Jul'!L29</f>
        <v>5</v>
      </c>
      <c r="K29" s="37"/>
      <c r="L29" s="37"/>
      <c r="M29" s="37"/>
      <c r="N29" s="38">
        <f t="shared" si="0"/>
        <v>0</v>
      </c>
      <c r="O29" s="37">
        <v>0</v>
      </c>
      <c r="P29" s="39">
        <f>IF('[1]Access-Jul'!N29=0,'[1]Access-Jul'!M29,0)</f>
        <v>1314674</v>
      </c>
      <c r="Q29" s="39">
        <f>IF('[1]Access-Jul'!N29&gt;0,'[1]Access-Jul'!N29-('[1]Access-Jul'!N29-'[1]Access-Jul'!M29),0)</f>
        <v>0</v>
      </c>
      <c r="R29" s="39">
        <f t="shared" si="4"/>
        <v>1314674</v>
      </c>
      <c r="S29" s="39">
        <f>'[1]Access-Jul'!O29</f>
        <v>1314673.21</v>
      </c>
      <c r="T29" s="40">
        <f t="shared" si="1"/>
        <v>0.999999399090573</v>
      </c>
      <c r="U29" s="39">
        <f>'[1]Access-Jul'!P29</f>
        <v>1314673.21</v>
      </c>
      <c r="V29" s="40">
        <f t="shared" si="2"/>
        <v>0.999999399090573</v>
      </c>
      <c r="W29" s="39">
        <f>'[1]Access-Jul'!Q29</f>
        <v>1314673.21</v>
      </c>
      <c r="X29" s="40">
        <f t="shared" si="3"/>
        <v>0.999999399090573</v>
      </c>
    </row>
    <row r="30" spans="1:24" s="41" customFormat="1" ht="28.5" customHeight="1" x14ac:dyDescent="0.2">
      <c r="A30" s="34" t="str">
        <f>'[1]Access-Jul'!A30</f>
        <v>71103</v>
      </c>
      <c r="B30" s="34" t="str">
        <f>'[1]Access-Jul'!B30</f>
        <v>ENCARGOS FINANC.DA UNIAO-SENTENCAS JUDICIAIS</v>
      </c>
      <c r="C30" s="34" t="str">
        <f>CONCATENATE('[1]Access-Jul'!C30,".",'[1]Access-Jul'!D30)</f>
        <v>28.846</v>
      </c>
      <c r="D30" s="34" t="str">
        <f>CONCATENATE('[1]Access-Jul'!E30,".",'[1]Access-Jul'!G30)</f>
        <v>0901.0625</v>
      </c>
      <c r="E30" s="35" t="str">
        <f>'[1]Access-Jul'!F30</f>
        <v>OPERACOES ESPECIAIS: CUMPRIMENTO DE SENTENCAS JUDICIAIS</v>
      </c>
      <c r="F30" s="36" t="str">
        <f>'[1]Access-Jul'!H30</f>
        <v>SENTENCAS JUDICIAIS TRANSITADAS EM JULGADO DE PEQUENO VALOR</v>
      </c>
      <c r="G30" s="34" t="str">
        <f>'[1]Access-Jul'!I30</f>
        <v>1</v>
      </c>
      <c r="H30" s="34" t="str">
        <f>'[1]Access-Jul'!J30</f>
        <v>1000</v>
      </c>
      <c r="I30" s="35" t="str">
        <f>'[1]Access-Jul'!K30</f>
        <v>RECURSOS LIVRES DA UNIAO</v>
      </c>
      <c r="J30" s="34" t="str">
        <f>'[1]Access-Jul'!L30</f>
        <v>3</v>
      </c>
      <c r="K30" s="37"/>
      <c r="L30" s="37"/>
      <c r="M30" s="37"/>
      <c r="N30" s="38">
        <f t="shared" si="0"/>
        <v>0</v>
      </c>
      <c r="O30" s="37">
        <v>0</v>
      </c>
      <c r="P30" s="39">
        <f>IF('[1]Access-Jul'!N30=0,'[1]Access-Jul'!M30,0)</f>
        <v>509196450</v>
      </c>
      <c r="Q30" s="39">
        <f>IF('[1]Access-Jul'!N30&gt;0,'[1]Access-Jul'!N30-('[1]Access-Jul'!N30-'[1]Access-Jul'!M30),0)</f>
        <v>0</v>
      </c>
      <c r="R30" s="39">
        <f t="shared" si="4"/>
        <v>509196450</v>
      </c>
      <c r="S30" s="39">
        <f>'[1]Access-Jul'!O30</f>
        <v>509050843.67000002</v>
      </c>
      <c r="T30" s="40">
        <f t="shared" si="1"/>
        <v>0.99971404684773435</v>
      </c>
      <c r="U30" s="39">
        <f>'[1]Access-Jul'!P30</f>
        <v>509050843.67000002</v>
      </c>
      <c r="V30" s="40">
        <f t="shared" si="2"/>
        <v>0.99971404684773435</v>
      </c>
      <c r="W30" s="39">
        <f>'[1]Access-Jul'!Q30</f>
        <v>509050843.67000002</v>
      </c>
      <c r="X30" s="40">
        <f t="shared" si="3"/>
        <v>0.99971404684773435</v>
      </c>
    </row>
    <row r="31" spans="1:24" s="41" customFormat="1" ht="28.5" customHeight="1" x14ac:dyDescent="0.2">
      <c r="A31" s="34" t="str">
        <f>'[1]Access-Jul'!A31</f>
        <v>71103</v>
      </c>
      <c r="B31" s="34" t="str">
        <f>'[1]Access-Jul'!B31</f>
        <v>ENCARGOS FINANC.DA UNIAO-SENTENCAS JUDICIAIS</v>
      </c>
      <c r="C31" s="34" t="str">
        <f>CONCATENATE('[1]Access-Jul'!C31,".",'[1]Access-Jul'!D31)</f>
        <v>28.846</v>
      </c>
      <c r="D31" s="34" t="str">
        <f>CONCATENATE('[1]Access-Jul'!E31,".",'[1]Access-Jul'!G31)</f>
        <v>0901.0625</v>
      </c>
      <c r="E31" s="35" t="str">
        <f>'[1]Access-Jul'!F31</f>
        <v>OPERACOES ESPECIAIS: CUMPRIMENTO DE SENTENCAS JUDICIAIS</v>
      </c>
      <c r="F31" s="36" t="str">
        <f>'[1]Access-Jul'!H31</f>
        <v>SENTENCAS JUDICIAIS TRANSITADAS EM JULGADO DE PEQUENO VALOR</v>
      </c>
      <c r="G31" s="34" t="str">
        <f>'[1]Access-Jul'!I31</f>
        <v>1</v>
      </c>
      <c r="H31" s="34" t="str">
        <f>'[1]Access-Jul'!J31</f>
        <v>1000</v>
      </c>
      <c r="I31" s="35" t="str">
        <f>'[1]Access-Jul'!K31</f>
        <v>RECURSOS LIVRES DA UNIAO</v>
      </c>
      <c r="J31" s="34" t="str">
        <f>'[1]Access-Jul'!L31</f>
        <v>1</v>
      </c>
      <c r="K31" s="37"/>
      <c r="L31" s="37"/>
      <c r="M31" s="37"/>
      <c r="N31" s="38">
        <f t="shared" si="0"/>
        <v>0</v>
      </c>
      <c r="O31" s="37">
        <v>0</v>
      </c>
      <c r="P31" s="39">
        <f>IF('[1]Access-Jul'!N31=0,'[1]Access-Jul'!M31,0)</f>
        <v>45633635</v>
      </c>
      <c r="Q31" s="39">
        <f>IF('[1]Access-Jul'!N31&gt;0,'[1]Access-Jul'!N31-('[1]Access-Jul'!N31-'[1]Access-Jul'!M31),0)</f>
        <v>0</v>
      </c>
      <c r="R31" s="39">
        <f t="shared" si="4"/>
        <v>45633635</v>
      </c>
      <c r="S31" s="39">
        <f>'[1]Access-Jul'!O31</f>
        <v>45633630.649999999</v>
      </c>
      <c r="T31" s="40">
        <f t="shared" si="1"/>
        <v>0.99999990467557531</v>
      </c>
      <c r="U31" s="39">
        <f>'[1]Access-Jul'!P31</f>
        <v>45633630.649999999</v>
      </c>
      <c r="V31" s="40">
        <f t="shared" si="2"/>
        <v>0.99999990467557531</v>
      </c>
      <c r="W31" s="39">
        <f>'[1]Access-Jul'!Q31</f>
        <v>45633630.649999999</v>
      </c>
      <c r="X31" s="40">
        <f t="shared" si="3"/>
        <v>0.99999990467557531</v>
      </c>
    </row>
    <row r="32" spans="1:24" s="41" customFormat="1" ht="28.5" customHeight="1" thickBot="1" x14ac:dyDescent="0.25">
      <c r="A32" s="34" t="str">
        <f>'[1]Access-Jul'!A32</f>
        <v>71103</v>
      </c>
      <c r="B32" s="34" t="str">
        <f>'[1]Access-Jul'!B32</f>
        <v>ENCARGOS FINANC.DA UNIAO-SENTENCAS JUDICIAIS</v>
      </c>
      <c r="C32" s="34" t="str">
        <f>CONCATENATE('[1]Access-Jul'!C32,".",'[1]Access-Jul'!D32)</f>
        <v>28.846</v>
      </c>
      <c r="D32" s="34" t="str">
        <f>CONCATENATE('[1]Access-Jul'!E32,".",'[1]Access-Jul'!G32)</f>
        <v>0901.0EC7</v>
      </c>
      <c r="E32" s="35" t="str">
        <f>'[1]Access-Jul'!F32</f>
        <v>OPERACOES ESPECIAIS: CUMPRIMENTO DE SENTENCAS JUDICIAIS</v>
      </c>
      <c r="F32" s="36" t="str">
        <f>'[1]Access-Jul'!H32</f>
        <v>SENTENCAS JUDICIAIS TRANSITADAS EM JULGADO (PRECATORIOS RELA</v>
      </c>
      <c r="G32" s="34" t="str">
        <f>'[1]Access-Jul'!I32</f>
        <v>1</v>
      </c>
      <c r="H32" s="34" t="str">
        <f>'[1]Access-Jul'!J32</f>
        <v>1000</v>
      </c>
      <c r="I32" s="35" t="str">
        <f>'[1]Access-Jul'!K32</f>
        <v>RECURSOS LIVRES DA UNIAO</v>
      </c>
      <c r="J32" s="34" t="str">
        <f>'[1]Access-Jul'!L32</f>
        <v>3</v>
      </c>
      <c r="K32" s="37"/>
      <c r="L32" s="37"/>
      <c r="M32" s="37"/>
      <c r="N32" s="38">
        <f t="shared" si="0"/>
        <v>0</v>
      </c>
      <c r="O32" s="37">
        <v>0</v>
      </c>
      <c r="P32" s="39">
        <f>IF('[1]Access-Jul'!N32=0,'[1]Access-Jul'!M32,0)</f>
        <v>0</v>
      </c>
      <c r="Q32" s="39">
        <f>IF('[1]Access-Jul'!N32&gt;0,'[1]Access-Jul'!N32-('[1]Access-Jul'!N32-'[1]Access-Jul'!M32),0)</f>
        <v>1804141.21</v>
      </c>
      <c r="R32" s="39">
        <f t="shared" si="4"/>
        <v>1804141.21</v>
      </c>
      <c r="S32" s="39">
        <f>'[1]Access-Jul'!O32</f>
        <v>1804141.21</v>
      </c>
      <c r="T32" s="40">
        <f t="shared" si="1"/>
        <v>1</v>
      </c>
      <c r="U32" s="39">
        <f>'[1]Access-Jul'!P32</f>
        <v>1804141.21</v>
      </c>
      <c r="V32" s="40">
        <f t="shared" si="2"/>
        <v>1</v>
      </c>
      <c r="W32" s="39">
        <f>'[1]Access-Jul'!Q32</f>
        <v>1804141.21</v>
      </c>
      <c r="X32" s="40">
        <f t="shared" si="3"/>
        <v>1</v>
      </c>
    </row>
    <row r="33" spans="1:36" ht="28.5" customHeight="1" thickBot="1" x14ac:dyDescent="0.25">
      <c r="A33" s="14" t="s">
        <v>48</v>
      </c>
      <c r="B33" s="42"/>
      <c r="C33" s="42"/>
      <c r="D33" s="42"/>
      <c r="E33" s="42"/>
      <c r="F33" s="42"/>
      <c r="G33" s="42"/>
      <c r="H33" s="42"/>
      <c r="I33" s="42"/>
      <c r="J33" s="15"/>
      <c r="K33" s="43">
        <f t="shared" ref="K33:S33" si="5">SUM(K10:K32)</f>
        <v>0</v>
      </c>
      <c r="L33" s="43">
        <f t="shared" si="5"/>
        <v>0</v>
      </c>
      <c r="M33" s="43">
        <f t="shared" si="5"/>
        <v>0</v>
      </c>
      <c r="N33" s="43">
        <f t="shared" si="5"/>
        <v>0</v>
      </c>
      <c r="O33" s="43">
        <f t="shared" si="5"/>
        <v>0</v>
      </c>
      <c r="P33" s="44">
        <f t="shared" si="5"/>
        <v>2367451467</v>
      </c>
      <c r="Q33" s="44">
        <f>SUM(Q10:Q32)</f>
        <v>12682073388.019999</v>
      </c>
      <c r="R33" s="44">
        <f t="shared" si="5"/>
        <v>15049524855.02</v>
      </c>
      <c r="S33" s="44">
        <f t="shared" si="5"/>
        <v>15048492575.919998</v>
      </c>
      <c r="T33" s="45">
        <f t="shared" si="1"/>
        <v>0.99993140786104895</v>
      </c>
      <c r="U33" s="44">
        <f>SUM(U10:U32)</f>
        <v>15048492575.919998</v>
      </c>
      <c r="V33" s="46">
        <f t="shared" si="2"/>
        <v>0.99993140786104895</v>
      </c>
      <c r="W33" s="44">
        <f>SUM(W10:W32)</f>
        <v>15048492575.919998</v>
      </c>
      <c r="X33" s="46">
        <f t="shared" si="3"/>
        <v>0.99993140786104895</v>
      </c>
    </row>
    <row r="34" spans="1:36" ht="12.75" x14ac:dyDescent="0.2">
      <c r="A34" s="2" t="s">
        <v>49</v>
      </c>
      <c r="B34" s="2"/>
      <c r="C34" s="2"/>
      <c r="D34" s="2"/>
      <c r="E34" s="2"/>
      <c r="F34" s="2"/>
      <c r="G34" s="2"/>
      <c r="H34" s="3"/>
      <c r="I34" s="3"/>
      <c r="J34" s="3"/>
      <c r="K34" s="2"/>
      <c r="L34" s="2"/>
      <c r="M34" s="2"/>
      <c r="N34" s="2"/>
      <c r="O34" s="2"/>
      <c r="P34" s="47"/>
      <c r="Q34" s="2"/>
      <c r="R34" s="2"/>
      <c r="S34" s="2"/>
      <c r="T34" s="2"/>
      <c r="U34" s="4"/>
      <c r="V34" s="2"/>
      <c r="W34" s="4"/>
      <c r="X34" s="2"/>
    </row>
    <row r="35" spans="1:36" ht="12.75" x14ac:dyDescent="0.2">
      <c r="A35" s="2" t="s">
        <v>50</v>
      </c>
      <c r="B35" s="48"/>
      <c r="C35" s="2"/>
      <c r="D35" s="2"/>
      <c r="E35" s="2"/>
      <c r="F35" s="2"/>
      <c r="G35" s="2"/>
      <c r="H35" s="3"/>
      <c r="I35" s="3"/>
      <c r="J35" s="3"/>
      <c r="K35" s="2"/>
      <c r="L35" s="2"/>
      <c r="M35" s="2"/>
      <c r="N35" s="49"/>
      <c r="O35" s="49"/>
      <c r="P35" s="50"/>
      <c r="Q35" s="49"/>
      <c r="R35" s="2"/>
      <c r="S35" s="2"/>
      <c r="T35" s="2"/>
      <c r="U35" s="4"/>
      <c r="V35" s="2"/>
      <c r="W35" s="4"/>
      <c r="X35" s="2"/>
    </row>
    <row r="36" spans="1:36" s="60" customFormat="1" ht="15.95" customHeight="1" x14ac:dyDescent="0.2">
      <c r="A36" s="51"/>
      <c r="B36" s="52"/>
      <c r="C36" s="51"/>
      <c r="D36" s="51"/>
      <c r="E36" s="51"/>
      <c r="F36" s="51"/>
      <c r="G36" s="51"/>
      <c r="H36" s="53"/>
      <c r="I36" s="53"/>
      <c r="J36" s="53"/>
      <c r="K36" s="51"/>
      <c r="L36" s="51"/>
      <c r="M36" s="54"/>
      <c r="N36" s="55"/>
      <c r="O36" s="55"/>
      <c r="P36" s="56"/>
      <c r="Q36" s="57"/>
      <c r="R36" s="58"/>
      <c r="S36" s="54"/>
      <c r="T36" s="54"/>
      <c r="U36" s="59"/>
      <c r="V36" s="54"/>
      <c r="W36" s="59"/>
      <c r="X36" s="54"/>
    </row>
    <row r="37" spans="1:36" s="60" customFormat="1" ht="15.95" customHeight="1" x14ac:dyDescent="0.2">
      <c r="M37" s="62"/>
      <c r="N37" s="63"/>
      <c r="O37" s="63"/>
      <c r="P37" s="64"/>
      <c r="Q37" s="63"/>
      <c r="R37" s="65"/>
      <c r="S37" s="66"/>
      <c r="T37" s="66"/>
      <c r="U37" s="66"/>
      <c r="V37" s="66"/>
      <c r="W37" s="66"/>
      <c r="X37" s="62"/>
      <c r="Y37" s="5"/>
    </row>
    <row r="38" spans="1:36" s="60" customFormat="1" ht="15.95" customHeight="1" x14ac:dyDescent="0.2">
      <c r="M38" s="62"/>
      <c r="N38" s="62"/>
      <c r="O38" s="62"/>
      <c r="P38" s="64"/>
      <c r="Q38" s="62"/>
      <c r="R38" s="67"/>
      <c r="S38" s="66"/>
      <c r="T38" s="66"/>
      <c r="U38" s="66"/>
      <c r="V38" s="66"/>
      <c r="W38" s="66"/>
      <c r="X38" s="62"/>
      <c r="Y38" s="5"/>
    </row>
    <row r="39" spans="1:36" s="51" customFormat="1" ht="15.95" customHeight="1" x14ac:dyDescent="0.2">
      <c r="M39" s="61"/>
      <c r="N39" s="61"/>
      <c r="O39" s="62"/>
      <c r="P39" s="68"/>
      <c r="Q39" s="61"/>
      <c r="R39" s="69"/>
      <c r="S39" s="70"/>
      <c r="T39" s="70"/>
      <c r="U39" s="70"/>
      <c r="V39" s="70"/>
      <c r="W39" s="70"/>
      <c r="X39" s="71"/>
      <c r="Y39" s="2"/>
    </row>
    <row r="40" spans="1:36" s="51" customFormat="1" ht="15.95" customHeight="1" x14ac:dyDescent="0.2">
      <c r="M40" s="61"/>
      <c r="N40" s="61"/>
      <c r="O40" s="72"/>
      <c r="P40" s="73"/>
      <c r="Q40" s="61"/>
      <c r="R40" s="69"/>
      <c r="S40" s="70"/>
      <c r="T40" s="70"/>
      <c r="U40" s="70"/>
      <c r="V40" s="70"/>
      <c r="W40" s="70"/>
      <c r="X40" s="71"/>
      <c r="Y40" s="2"/>
    </row>
    <row r="41" spans="1:36" s="60" customFormat="1" ht="15.95" customHeight="1" x14ac:dyDescent="0.2">
      <c r="M41" s="62"/>
      <c r="N41" s="62"/>
      <c r="O41" s="62"/>
      <c r="P41" s="62"/>
      <c r="Q41" s="62"/>
      <c r="R41" s="74"/>
      <c r="S41" s="66"/>
      <c r="T41" s="66"/>
      <c r="U41" s="66"/>
      <c r="V41" s="66"/>
      <c r="W41" s="66"/>
      <c r="X41" s="75"/>
      <c r="Y41" s="5"/>
    </row>
    <row r="42" spans="1:36" s="60" customFormat="1" ht="15.95" customHeight="1" x14ac:dyDescent="0.2">
      <c r="M42" s="5"/>
      <c r="N42" s="5"/>
      <c r="O42" s="62"/>
      <c r="P42" s="5"/>
      <c r="Q42" s="5"/>
      <c r="R42" s="76"/>
      <c r="S42" s="5"/>
      <c r="T42" s="5"/>
      <c r="U42" s="77"/>
      <c r="V42" s="66"/>
      <c r="W42" s="5"/>
      <c r="X42" s="5"/>
      <c r="Y42" s="5"/>
    </row>
    <row r="43" spans="1:36" s="60" customFormat="1" ht="15.95" customHeight="1" x14ac:dyDescent="0.2">
      <c r="J43" s="78"/>
      <c r="K43" s="78"/>
      <c r="L43" s="78"/>
      <c r="M43" s="79"/>
      <c r="N43" s="80"/>
      <c r="O43" s="62"/>
      <c r="P43" s="81"/>
      <c r="Q43" s="81"/>
      <c r="R43" s="81"/>
      <c r="S43" s="5"/>
      <c r="T43" s="82"/>
      <c r="U43" s="83"/>
      <c r="V43" s="5"/>
      <c r="W43" s="84"/>
      <c r="X43" s="5"/>
      <c r="Y43" s="5"/>
    </row>
    <row r="44" spans="1:36" s="60" customFormat="1" ht="15.95" customHeight="1" x14ac:dyDescent="0.2">
      <c r="K44" s="85"/>
      <c r="L44" s="85"/>
      <c r="M44" s="85"/>
      <c r="N44" s="85"/>
      <c r="O44" s="62"/>
      <c r="P44" s="76"/>
      <c r="Q44" s="85"/>
      <c r="R44" s="85"/>
      <c r="S44" s="76"/>
      <c r="T44" s="5"/>
      <c r="U44" s="5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86"/>
    </row>
    <row r="45" spans="1:36" s="60" customFormat="1" ht="15.95" customHeight="1" x14ac:dyDescent="0.2">
      <c r="K45" s="87"/>
      <c r="L45" s="87"/>
      <c r="M45" s="87"/>
      <c r="N45" s="87"/>
      <c r="O45" s="62"/>
      <c r="P45" s="87"/>
      <c r="Q45" s="87"/>
      <c r="R45" s="87"/>
      <c r="S45" s="88"/>
      <c r="T45" s="5"/>
      <c r="U45" s="5"/>
      <c r="V45" s="87"/>
      <c r="W45" s="87"/>
      <c r="X45" s="87"/>
      <c r="Y45" s="87"/>
      <c r="Z45" s="87"/>
      <c r="AA45" s="87"/>
      <c r="AB45" s="87"/>
      <c r="AC45" s="87"/>
      <c r="AD45" s="87"/>
      <c r="AE45" s="89"/>
      <c r="AF45" s="89"/>
      <c r="AG45" s="89"/>
      <c r="AH45" s="89"/>
      <c r="AI45" s="89"/>
      <c r="AJ45" s="89"/>
    </row>
    <row r="46" spans="1:36" s="60" customFormat="1" ht="15.95" customHeight="1" x14ac:dyDescent="0.2">
      <c r="K46" s="87"/>
      <c r="L46" s="87"/>
      <c r="M46" s="87"/>
      <c r="N46" s="87"/>
      <c r="O46" s="62"/>
      <c r="P46" s="87"/>
      <c r="Q46" s="87"/>
      <c r="R46" s="87"/>
      <c r="S46" s="88"/>
      <c r="T46" s="5"/>
      <c r="U46" s="5"/>
      <c r="V46" s="87"/>
      <c r="W46" s="87"/>
      <c r="X46" s="87"/>
      <c r="Y46" s="87"/>
      <c r="Z46" s="87"/>
      <c r="AA46" s="87"/>
      <c r="AB46" s="87"/>
      <c r="AC46" s="87"/>
      <c r="AD46" s="87"/>
      <c r="AE46" s="89"/>
      <c r="AF46" s="89"/>
      <c r="AG46" s="89"/>
      <c r="AH46" s="89"/>
      <c r="AI46" s="89"/>
      <c r="AJ46" s="89"/>
    </row>
    <row r="47" spans="1:36" s="60" customFormat="1" ht="15.95" customHeight="1" x14ac:dyDescent="0.2">
      <c r="K47" s="87"/>
      <c r="L47" s="87"/>
      <c r="M47" s="87"/>
      <c r="N47" s="87"/>
      <c r="O47" s="62"/>
      <c r="P47" s="87"/>
      <c r="Q47" s="87"/>
      <c r="R47" s="87"/>
      <c r="S47" s="88"/>
      <c r="T47" s="5"/>
      <c r="U47" s="5"/>
      <c r="V47" s="90"/>
      <c r="W47" s="90"/>
      <c r="X47" s="90"/>
      <c r="Y47" s="90"/>
      <c r="Z47" s="90"/>
      <c r="AA47" s="90"/>
      <c r="AB47" s="90"/>
      <c r="AC47" s="90"/>
      <c r="AD47" s="90"/>
      <c r="AE47" s="91"/>
      <c r="AF47" s="91"/>
      <c r="AG47" s="91"/>
      <c r="AH47" s="91"/>
      <c r="AI47" s="91"/>
      <c r="AJ47" s="91"/>
    </row>
    <row r="48" spans="1:36" s="60" customFormat="1" ht="15.95" customHeight="1" x14ac:dyDescent="0.2">
      <c r="K48" s="87"/>
      <c r="L48" s="87"/>
      <c r="M48" s="87"/>
      <c r="N48" s="87"/>
      <c r="O48" s="62"/>
      <c r="P48" s="87"/>
      <c r="Q48" s="87"/>
      <c r="R48" s="87"/>
      <c r="S48" s="88"/>
      <c r="T48" s="5"/>
      <c r="U48" s="5"/>
      <c r="V48" s="87"/>
      <c r="W48" s="87"/>
      <c r="X48" s="87"/>
      <c r="Y48" s="87"/>
      <c r="Z48" s="87"/>
      <c r="AA48" s="87"/>
      <c r="AB48" s="87"/>
      <c r="AC48" s="87"/>
      <c r="AD48" s="87"/>
      <c r="AE48" s="89"/>
      <c r="AF48" s="92"/>
      <c r="AG48" s="92"/>
      <c r="AH48" s="92"/>
      <c r="AI48" s="92"/>
      <c r="AJ48" s="89"/>
    </row>
    <row r="49" spans="11:36" s="60" customFormat="1" ht="15.95" customHeight="1" x14ac:dyDescent="0.2">
      <c r="K49" s="87"/>
      <c r="L49" s="87"/>
      <c r="M49" s="87"/>
      <c r="N49" s="87"/>
      <c r="O49" s="87"/>
      <c r="P49" s="87"/>
      <c r="Q49" s="87"/>
      <c r="R49" s="87"/>
      <c r="S49" s="88"/>
      <c r="T49" s="5"/>
      <c r="U49" s="5"/>
      <c r="V49" s="87"/>
      <c r="W49" s="87"/>
      <c r="X49" s="87"/>
      <c r="Y49" s="87"/>
      <c r="Z49" s="87"/>
      <c r="AA49" s="87"/>
      <c r="AB49" s="87"/>
      <c r="AC49" s="87"/>
      <c r="AD49" s="87"/>
      <c r="AE49" s="89"/>
      <c r="AF49" s="92"/>
      <c r="AG49" s="92"/>
      <c r="AH49" s="92"/>
      <c r="AI49" s="92"/>
      <c r="AJ49" s="89"/>
    </row>
    <row r="50" spans="11:36" s="60" customFormat="1" ht="15.95" customHeight="1" x14ac:dyDescent="0.2">
      <c r="K50" s="87"/>
      <c r="L50" s="87"/>
      <c r="M50" s="87"/>
      <c r="N50" s="87"/>
      <c r="O50" s="87"/>
      <c r="P50" s="87"/>
      <c r="Q50" s="87"/>
      <c r="R50" s="87"/>
      <c r="S50" s="88"/>
      <c r="T50" s="5"/>
      <c r="U50" s="5"/>
      <c r="V50" s="87"/>
      <c r="W50" s="87"/>
      <c r="X50" s="87"/>
      <c r="Y50" s="87"/>
      <c r="Z50" s="87"/>
      <c r="AA50" s="87"/>
      <c r="AB50" s="87"/>
      <c r="AC50" s="87"/>
      <c r="AD50" s="87"/>
      <c r="AE50" s="89"/>
      <c r="AF50" s="89"/>
      <c r="AG50" s="89"/>
      <c r="AH50" s="89"/>
      <c r="AI50" s="89"/>
      <c r="AJ50" s="89"/>
    </row>
    <row r="51" spans="11:36" s="60" customFormat="1" ht="15.95" customHeight="1" x14ac:dyDescent="0.2">
      <c r="K51" s="87"/>
      <c r="L51" s="87"/>
      <c r="M51" s="87"/>
      <c r="N51" s="87"/>
      <c r="O51" s="87"/>
      <c r="P51" s="87"/>
      <c r="Q51" s="87"/>
      <c r="R51" s="87"/>
      <c r="S51" s="88"/>
      <c r="T51" s="5"/>
      <c r="U51" s="5"/>
      <c r="V51" s="5"/>
      <c r="W51" s="5"/>
      <c r="X51" s="5"/>
      <c r="Y51" s="5"/>
      <c r="AJ51" s="93"/>
    </row>
    <row r="52" spans="11:36" s="60" customFormat="1" ht="15.95" customHeight="1" x14ac:dyDescent="0.2">
      <c r="K52" s="87"/>
      <c r="L52" s="87"/>
      <c r="M52" s="87"/>
      <c r="N52" s="87"/>
      <c r="O52" s="87"/>
      <c r="P52" s="87"/>
      <c r="Q52" s="87"/>
      <c r="R52" s="87"/>
      <c r="S52" s="88"/>
      <c r="V52" s="5"/>
      <c r="W52" s="5"/>
      <c r="X52" s="5"/>
      <c r="Y52" s="5"/>
    </row>
    <row r="53" spans="11:36" s="60" customFormat="1" ht="15.95" customHeight="1" x14ac:dyDescent="0.2">
      <c r="K53" s="87"/>
      <c r="L53" s="87"/>
      <c r="M53" s="87"/>
      <c r="N53" s="87"/>
      <c r="O53" s="87"/>
      <c r="P53" s="87"/>
      <c r="Q53" s="87"/>
      <c r="R53" s="87"/>
      <c r="S53" s="88"/>
      <c r="V53" s="5"/>
      <c r="W53" s="5"/>
      <c r="X53" s="5"/>
      <c r="Y53" s="5"/>
    </row>
    <row r="54" spans="11:36" s="60" customFormat="1" ht="15.95" customHeight="1" x14ac:dyDescent="0.2">
      <c r="K54" s="87"/>
      <c r="L54" s="87"/>
      <c r="M54" s="87"/>
      <c r="N54" s="87"/>
      <c r="O54" s="87"/>
      <c r="P54" s="87"/>
      <c r="Q54" s="87"/>
      <c r="R54" s="87"/>
      <c r="S54" s="88"/>
    </row>
    <row r="55" spans="11:36" s="60" customFormat="1" ht="15.95" customHeight="1" x14ac:dyDescent="0.2">
      <c r="M55" s="5"/>
      <c r="N55" s="5"/>
      <c r="O55" s="81"/>
      <c r="P55" s="81"/>
      <c r="Q55" s="81"/>
      <c r="R55" s="81"/>
      <c r="S55" s="94"/>
    </row>
    <row r="56" spans="11:36" s="60" customFormat="1" ht="15.95" customHeight="1" x14ac:dyDescent="0.2">
      <c r="M56" s="5"/>
      <c r="N56" s="5"/>
      <c r="O56" s="81"/>
      <c r="P56" s="81"/>
      <c r="Q56" s="81"/>
      <c r="R56" s="81"/>
      <c r="S56" s="5"/>
    </row>
    <row r="57" spans="11:36" s="60" customFormat="1" ht="15.95" customHeight="1" x14ac:dyDescent="0.2">
      <c r="O57" s="95"/>
      <c r="P57" s="95"/>
      <c r="Q57" s="95"/>
      <c r="R57" s="95"/>
    </row>
    <row r="58" spans="11:36" s="60" customFormat="1" ht="15.95" customHeight="1" x14ac:dyDescent="0.2">
      <c r="K58" s="76"/>
      <c r="L58" s="76"/>
      <c r="M58" s="76"/>
      <c r="N58" s="76"/>
      <c r="O58" s="76"/>
      <c r="P58" s="86"/>
      <c r="Q58" s="86"/>
      <c r="R58" s="95"/>
    </row>
    <row r="59" spans="11:36" s="60" customFormat="1" ht="15.95" customHeight="1" x14ac:dyDescent="0.2">
      <c r="K59" s="96"/>
      <c r="L59" s="97"/>
      <c r="M59" s="76"/>
      <c r="N59" s="76"/>
      <c r="O59" s="76"/>
      <c r="P59" s="86"/>
      <c r="Q59" s="86"/>
      <c r="R59" s="95"/>
    </row>
    <row r="60" spans="11:36" s="60" customFormat="1" ht="15.95" customHeight="1" x14ac:dyDescent="0.2">
      <c r="K60" s="76"/>
      <c r="L60" s="76"/>
      <c r="M60" s="76"/>
      <c r="N60" s="76"/>
      <c r="O60" s="76"/>
      <c r="P60" s="86"/>
      <c r="Q60" s="86"/>
      <c r="R60" s="95"/>
    </row>
    <row r="61" spans="11:36" s="60" customFormat="1" ht="15.95" customHeight="1" x14ac:dyDescent="0.2">
      <c r="K61" s="76"/>
      <c r="L61" s="76"/>
      <c r="M61" s="76"/>
      <c r="N61" s="76"/>
      <c r="O61" s="76"/>
      <c r="P61" s="86"/>
      <c r="Q61" s="86"/>
      <c r="R61" s="98"/>
      <c r="U61" s="99"/>
    </row>
    <row r="62" spans="11:36" s="60" customFormat="1" ht="15.95" customHeight="1" x14ac:dyDescent="0.2">
      <c r="K62" s="76"/>
      <c r="L62" s="76"/>
      <c r="M62" s="76"/>
      <c r="N62" s="76"/>
      <c r="O62" s="76"/>
      <c r="P62" s="86"/>
      <c r="Q62" s="86"/>
      <c r="R62" s="98"/>
    </row>
    <row r="63" spans="11:36" s="60" customFormat="1" ht="15.95" customHeight="1" x14ac:dyDescent="0.2">
      <c r="K63" s="76"/>
      <c r="L63" s="76"/>
      <c r="M63" s="76"/>
      <c r="N63" s="76"/>
      <c r="O63" s="76"/>
      <c r="P63" s="86"/>
      <c r="Q63" s="86"/>
      <c r="R63" s="98"/>
    </row>
    <row r="64" spans="11:36" s="60" customFormat="1" ht="15.95" customHeight="1" x14ac:dyDescent="0.2">
      <c r="K64" s="76"/>
      <c r="L64" s="76"/>
      <c r="M64" s="76"/>
      <c r="N64" s="76"/>
      <c r="O64" s="76"/>
      <c r="P64" s="86"/>
      <c r="Q64" s="86"/>
      <c r="R64" s="98"/>
    </row>
    <row r="65" spans="11:18" s="60" customFormat="1" ht="15.95" customHeight="1" x14ac:dyDescent="0.2">
      <c r="K65" s="76"/>
      <c r="L65" s="76"/>
      <c r="M65" s="76"/>
      <c r="N65" s="76"/>
      <c r="O65" s="76"/>
      <c r="P65" s="86"/>
      <c r="Q65" s="86"/>
      <c r="R65" s="98"/>
    </row>
    <row r="66" spans="11:18" s="60" customFormat="1" ht="15.95" customHeight="1" x14ac:dyDescent="0.2">
      <c r="K66" s="76"/>
      <c r="L66" s="76"/>
      <c r="M66" s="76"/>
      <c r="N66" s="76"/>
      <c r="O66" s="76"/>
      <c r="P66" s="86"/>
      <c r="Q66" s="86"/>
      <c r="R66" s="100"/>
    </row>
    <row r="67" spans="11:18" s="60" customFormat="1" ht="15.95" customHeight="1" x14ac:dyDescent="0.2">
      <c r="K67" s="76"/>
      <c r="L67" s="76"/>
      <c r="M67" s="76"/>
      <c r="N67" s="76"/>
      <c r="O67" s="76"/>
      <c r="P67" s="86"/>
      <c r="Q67" s="86"/>
    </row>
    <row r="68" spans="11:18" s="60" customFormat="1" ht="15.95" customHeight="1" x14ac:dyDescent="0.2">
      <c r="K68" s="76"/>
      <c r="L68" s="76"/>
      <c r="M68" s="76"/>
      <c r="N68" s="76"/>
      <c r="O68" s="76"/>
      <c r="P68" s="86"/>
      <c r="Q68" s="86"/>
    </row>
    <row r="69" spans="11:18" s="60" customFormat="1" ht="15.95" customHeight="1" x14ac:dyDescent="0.2">
      <c r="K69" s="76"/>
      <c r="L69" s="76"/>
      <c r="M69" s="76"/>
      <c r="N69" s="76"/>
      <c r="O69" s="76"/>
      <c r="P69" s="86"/>
      <c r="Q69" s="86"/>
    </row>
    <row r="70" spans="11:18" s="60" customFormat="1" ht="15.95" customHeight="1" x14ac:dyDescent="0.2">
      <c r="K70" s="76"/>
      <c r="L70" s="76"/>
      <c r="M70" s="76"/>
      <c r="N70" s="76"/>
      <c r="O70" s="76"/>
      <c r="P70" s="86"/>
      <c r="Q70" s="86"/>
    </row>
    <row r="71" spans="11:18" s="60" customFormat="1" ht="15.95" customHeight="1" x14ac:dyDescent="0.2">
      <c r="K71" s="76"/>
      <c r="L71" s="76"/>
      <c r="M71" s="76"/>
      <c r="N71" s="101"/>
      <c r="O71" s="76"/>
      <c r="P71" s="86"/>
      <c r="Q71" s="86"/>
    </row>
    <row r="72" spans="11:18" s="60" customFormat="1" ht="15.95" customHeight="1" x14ac:dyDescent="0.2">
      <c r="K72" s="86"/>
      <c r="L72" s="86"/>
      <c r="M72" s="86"/>
      <c r="N72" s="86"/>
      <c r="O72" s="86"/>
      <c r="P72" s="86"/>
      <c r="Q72" s="86"/>
    </row>
    <row r="73" spans="11:18" s="60" customFormat="1" ht="15.95" customHeight="1" x14ac:dyDescent="0.2">
      <c r="K73" s="86"/>
      <c r="L73" s="86"/>
      <c r="M73" s="86"/>
      <c r="N73" s="86"/>
      <c r="O73" s="86"/>
      <c r="P73" s="86"/>
      <c r="Q73" s="86"/>
    </row>
    <row r="74" spans="11:18" s="60" customFormat="1" ht="15.95" customHeight="1" x14ac:dyDescent="0.2">
      <c r="K74" s="86"/>
    </row>
    <row r="75" spans="11:18" s="60" customFormat="1" ht="15.95" customHeight="1" x14ac:dyDescent="0.2">
      <c r="N75" s="102"/>
    </row>
    <row r="76" spans="11:18" s="60" customFormat="1" ht="15.95" customHeight="1" x14ac:dyDescent="0.2"/>
    <row r="77" spans="11:18" s="60" customFormat="1" ht="15.95" customHeight="1" x14ac:dyDescent="0.2"/>
    <row r="78" spans="11:18" s="60" customFormat="1" ht="15.95" customHeight="1" x14ac:dyDescent="0.2"/>
    <row r="79" spans="11:18" s="60" customFormat="1" ht="15.95" customHeight="1" x14ac:dyDescent="0.2"/>
    <row r="80" spans="11:18" s="60" customFormat="1" ht="15.95" customHeight="1" x14ac:dyDescent="0.2"/>
    <row r="81" s="60" customFormat="1" ht="15.95" customHeight="1" x14ac:dyDescent="0.2"/>
    <row r="82" s="60" customFormat="1" ht="15.95" customHeight="1" x14ac:dyDescent="0.2"/>
    <row r="83" s="60" customFormat="1" ht="15.95" customHeight="1" x14ac:dyDescent="0.2"/>
    <row r="84" s="60" customFormat="1" ht="15.95" customHeight="1" x14ac:dyDescent="0.2"/>
    <row r="85" s="60" customFormat="1" ht="15.95" customHeight="1" x14ac:dyDescent="0.2"/>
    <row r="86" s="60" customFormat="1" ht="15.95" customHeight="1" x14ac:dyDescent="0.2"/>
    <row r="87" s="60" customFormat="1" ht="15.95" customHeight="1" x14ac:dyDescent="0.2"/>
    <row r="88" s="60" customFormat="1" ht="15.95" customHeight="1" x14ac:dyDescent="0.2"/>
    <row r="89" s="60" customFormat="1" ht="15.95" customHeight="1" x14ac:dyDescent="0.2"/>
    <row r="90" s="60" customFormat="1" ht="15.95" customHeight="1" x14ac:dyDescent="0.2"/>
    <row r="91" s="60" customFormat="1" ht="15.95" customHeight="1" x14ac:dyDescent="0.2"/>
    <row r="92" s="60" customFormat="1" ht="15.95" customHeight="1" x14ac:dyDescent="0.2"/>
    <row r="93" s="60" customFormat="1" ht="15.95" customHeight="1" x14ac:dyDescent="0.2"/>
    <row r="94" s="60" customFormat="1" ht="15.95" customHeight="1" x14ac:dyDescent="0.2"/>
    <row r="95" s="60" customFormat="1" ht="15.95" customHeight="1" x14ac:dyDescent="0.2"/>
    <row r="96" s="60" customFormat="1" ht="15.95" customHeight="1" x14ac:dyDescent="0.2"/>
    <row r="97" s="60" customFormat="1" ht="15.95" customHeight="1" x14ac:dyDescent="0.2"/>
    <row r="98" s="60" customFormat="1" ht="15.95" customHeight="1" x14ac:dyDescent="0.2"/>
    <row r="99" s="60" customFormat="1" ht="15.95" customHeight="1" x14ac:dyDescent="0.2"/>
    <row r="100" s="60" customFormat="1" ht="15.95" customHeight="1" x14ac:dyDescent="0.2"/>
    <row r="101" s="60" customFormat="1" ht="15.95" customHeight="1" x14ac:dyDescent="0.2"/>
    <row r="102" s="60" customFormat="1" ht="15.95" customHeight="1" x14ac:dyDescent="0.2"/>
    <row r="103" s="60" customFormat="1" ht="15.95" customHeight="1" x14ac:dyDescent="0.2"/>
    <row r="104" s="60" customFormat="1" ht="15.95" customHeight="1" x14ac:dyDescent="0.2"/>
    <row r="105" s="60" customFormat="1" ht="15.95" customHeight="1" x14ac:dyDescent="0.2"/>
    <row r="106" s="60" customFormat="1" ht="15.95" customHeight="1" x14ac:dyDescent="0.2"/>
    <row r="107" s="60" customFormat="1" ht="15.95" customHeight="1" x14ac:dyDescent="0.2"/>
    <row r="108" s="60" customFormat="1" ht="15.95" customHeight="1" x14ac:dyDescent="0.2"/>
    <row r="109" s="60" customFormat="1" ht="15.95" customHeight="1" x14ac:dyDescent="0.2"/>
    <row r="110" s="60" customFormat="1" ht="15.95" customHeight="1" x14ac:dyDescent="0.2"/>
    <row r="111" s="60" customFormat="1" ht="15.95" customHeight="1" x14ac:dyDescent="0.2"/>
    <row r="112" s="60" customFormat="1" ht="15.95" customHeight="1" x14ac:dyDescent="0.2"/>
    <row r="113" spans="10:36" s="60" customFormat="1" ht="15.95" customHeight="1" x14ac:dyDescent="0.2"/>
    <row r="114" spans="10:36" s="60" customFormat="1" ht="15.95" customHeight="1" x14ac:dyDescent="0.2"/>
    <row r="115" spans="10:36" s="60" customFormat="1" ht="15.95" customHeight="1" x14ac:dyDescent="0.2"/>
    <row r="116" spans="10:36" s="60" customFormat="1" ht="15.95" customHeight="1" x14ac:dyDescent="0.2"/>
    <row r="117" spans="10:36" s="60" customFormat="1" ht="15.95" customHeight="1" x14ac:dyDescent="0.2"/>
    <row r="118" spans="10:36" s="60" customFormat="1" ht="15.95" customHeight="1" x14ac:dyDescent="0.2"/>
    <row r="119" spans="10:36" s="60" customFormat="1" ht="15.95" customHeight="1" x14ac:dyDescent="0.2"/>
    <row r="120" spans="10:36" s="60" customFormat="1" ht="15.95" customHeight="1" x14ac:dyDescent="0.2"/>
    <row r="121" spans="10:36" s="60" customFormat="1" ht="15.95" customHeight="1" x14ac:dyDescent="0.2"/>
    <row r="122" spans="10:36" s="60" customFormat="1" ht="15.95" customHeight="1" x14ac:dyDescent="0.2"/>
    <row r="123" spans="10:36" s="60" customFormat="1" ht="15.95" customHeight="1" x14ac:dyDescent="0.2">
      <c r="J123" s="5"/>
    </row>
    <row r="124" spans="10:36" s="60" customFormat="1" ht="15.95" customHeight="1" x14ac:dyDescent="0.2">
      <c r="J124" s="5"/>
    </row>
    <row r="125" spans="10:36" s="60" customFormat="1" ht="15.95" customHeight="1" x14ac:dyDescent="0.2">
      <c r="J125" s="5"/>
    </row>
    <row r="126" spans="10:36" s="60" customFormat="1" ht="15.95" customHeight="1" x14ac:dyDescent="0.2">
      <c r="J126" s="5"/>
    </row>
    <row r="127" spans="10:36" ht="15.95" customHeight="1" x14ac:dyDescent="0.2">
      <c r="K127" s="60"/>
      <c r="L127" s="60"/>
      <c r="M127" s="60"/>
      <c r="N127" s="60"/>
      <c r="O127" s="60"/>
      <c r="P127" s="60"/>
      <c r="Q127" s="60"/>
      <c r="R127" s="60"/>
      <c r="S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</row>
    <row r="128" spans="10:36" ht="15.95" customHeight="1" x14ac:dyDescent="0.2">
      <c r="K128" s="60"/>
      <c r="L128" s="60"/>
      <c r="M128" s="60"/>
      <c r="N128" s="60"/>
      <c r="O128" s="60"/>
      <c r="P128" s="60"/>
      <c r="Q128" s="60"/>
      <c r="R128" s="60"/>
      <c r="S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</row>
    <row r="129" spans="11:19" ht="15.95" customHeight="1" x14ac:dyDescent="0.2">
      <c r="K129" s="60"/>
      <c r="L129" s="60"/>
      <c r="M129" s="60"/>
      <c r="N129" s="60"/>
      <c r="O129" s="60"/>
      <c r="P129" s="60"/>
      <c r="Q129" s="60"/>
      <c r="R129" s="60"/>
      <c r="S129" s="60"/>
    </row>
    <row r="130" spans="11:19" ht="15.95" customHeight="1" x14ac:dyDescent="0.2">
      <c r="K130" s="60"/>
      <c r="L130" s="60"/>
      <c r="M130" s="60"/>
      <c r="N130" s="60"/>
      <c r="O130" s="60"/>
      <c r="P130" s="60"/>
      <c r="Q130" s="60"/>
      <c r="R130" s="60"/>
      <c r="S130" s="60"/>
    </row>
    <row r="131" spans="11:19" ht="15.95" customHeight="1" x14ac:dyDescent="0.2"/>
    <row r="132" spans="11:19" ht="15.95" customHeight="1" x14ac:dyDescent="0.2"/>
  </sheetData>
  <mergeCells count="20">
    <mergeCell ref="A33:J33"/>
    <mergeCell ref="K44:L44"/>
    <mergeCell ref="M44:N44"/>
    <mergeCell ref="Q44:R4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2025-08-20T18:19:48Z</dcterms:created>
  <dcterms:modified xsi:type="dcterms:W3CDTF">2025-08-20T18:20:21Z</dcterms:modified>
</cp:coreProperties>
</file>