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2 Dezembro\Publicacao internet TRF\Anexo II\090047\"/>
    </mc:Choice>
  </mc:AlternateContent>
  <bookViews>
    <workbookView xWindow="0" yWindow="0" windowWidth="28800" windowHeight="13590"/>
  </bookViews>
  <sheets>
    <sheet name="Dez" sheetId="1" r:id="rId1"/>
  </sheets>
  <externalReferences>
    <externalReference r:id="rId2"/>
  </externalReferences>
  <definedNames>
    <definedName name="_xlnm.Print_Area" localSheetId="0">Dez!$A$1:$X$39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" l="1"/>
  <c r="M37" i="1"/>
  <c r="L37" i="1"/>
  <c r="K37" i="1"/>
  <c r="W36" i="1"/>
  <c r="U36" i="1"/>
  <c r="S36" i="1"/>
  <c r="Q36" i="1"/>
  <c r="P36" i="1"/>
  <c r="N36" i="1"/>
  <c r="R36" i="1" s="1"/>
  <c r="J36" i="1"/>
  <c r="I36" i="1"/>
  <c r="H36" i="1"/>
  <c r="G36" i="1"/>
  <c r="F36" i="1"/>
  <c r="E36" i="1"/>
  <c r="D36" i="1"/>
  <c r="C36" i="1"/>
  <c r="B36" i="1"/>
  <c r="A36" i="1"/>
  <c r="W35" i="1"/>
  <c r="U35" i="1"/>
  <c r="S35" i="1"/>
  <c r="Q35" i="1"/>
  <c r="R35" i="1" s="1"/>
  <c r="P35" i="1"/>
  <c r="N35" i="1"/>
  <c r="J35" i="1"/>
  <c r="I35" i="1"/>
  <c r="H35" i="1"/>
  <c r="G35" i="1"/>
  <c r="F35" i="1"/>
  <c r="E35" i="1"/>
  <c r="D35" i="1"/>
  <c r="C35" i="1"/>
  <c r="B35" i="1"/>
  <c r="A35" i="1"/>
  <c r="W34" i="1"/>
  <c r="U34" i="1"/>
  <c r="S34" i="1"/>
  <c r="Q34" i="1"/>
  <c r="P34" i="1"/>
  <c r="N34" i="1"/>
  <c r="R34" i="1" s="1"/>
  <c r="X34" i="1" s="1"/>
  <c r="J34" i="1"/>
  <c r="I34" i="1"/>
  <c r="H34" i="1"/>
  <c r="G34" i="1"/>
  <c r="F34" i="1"/>
  <c r="E34" i="1"/>
  <c r="D34" i="1"/>
  <c r="C34" i="1"/>
  <c r="B34" i="1"/>
  <c r="A34" i="1"/>
  <c r="W33" i="1"/>
  <c r="U33" i="1"/>
  <c r="S33" i="1"/>
  <c r="Q33" i="1"/>
  <c r="P33" i="1"/>
  <c r="N33" i="1"/>
  <c r="J33" i="1"/>
  <c r="I33" i="1"/>
  <c r="H33" i="1"/>
  <c r="G33" i="1"/>
  <c r="F33" i="1"/>
  <c r="E33" i="1"/>
  <c r="D33" i="1"/>
  <c r="C33" i="1"/>
  <c r="B33" i="1"/>
  <c r="A33" i="1"/>
  <c r="W32" i="1"/>
  <c r="U32" i="1"/>
  <c r="S32" i="1"/>
  <c r="Q32" i="1"/>
  <c r="R32" i="1" s="1"/>
  <c r="P32" i="1"/>
  <c r="N32" i="1"/>
  <c r="J32" i="1"/>
  <c r="I32" i="1"/>
  <c r="H32" i="1"/>
  <c r="G32" i="1"/>
  <c r="F32" i="1"/>
  <c r="E32" i="1"/>
  <c r="D32" i="1"/>
  <c r="C32" i="1"/>
  <c r="B32" i="1"/>
  <c r="A32" i="1"/>
  <c r="W31" i="1"/>
  <c r="U31" i="1"/>
  <c r="S31" i="1"/>
  <c r="R31" i="1"/>
  <c r="X31" i="1" s="1"/>
  <c r="Q31" i="1"/>
  <c r="P31" i="1"/>
  <c r="N31" i="1"/>
  <c r="J31" i="1"/>
  <c r="I31" i="1"/>
  <c r="H31" i="1"/>
  <c r="G31" i="1"/>
  <c r="F31" i="1"/>
  <c r="E31" i="1"/>
  <c r="D31" i="1"/>
  <c r="C31" i="1"/>
  <c r="B31" i="1"/>
  <c r="A31" i="1"/>
  <c r="W30" i="1"/>
  <c r="U30" i="1"/>
  <c r="S30" i="1"/>
  <c r="Q30" i="1"/>
  <c r="P30" i="1"/>
  <c r="N30" i="1"/>
  <c r="R30" i="1" s="1"/>
  <c r="J30" i="1"/>
  <c r="I30" i="1"/>
  <c r="H30" i="1"/>
  <c r="G30" i="1"/>
  <c r="F30" i="1"/>
  <c r="E30" i="1"/>
  <c r="D30" i="1"/>
  <c r="C30" i="1"/>
  <c r="B30" i="1"/>
  <c r="A30" i="1"/>
  <c r="W29" i="1"/>
  <c r="U29" i="1"/>
  <c r="S29" i="1"/>
  <c r="Q29" i="1"/>
  <c r="R29" i="1" s="1"/>
  <c r="P29" i="1"/>
  <c r="N29" i="1"/>
  <c r="J29" i="1"/>
  <c r="I29" i="1"/>
  <c r="H29" i="1"/>
  <c r="G29" i="1"/>
  <c r="F29" i="1"/>
  <c r="E29" i="1"/>
  <c r="D29" i="1"/>
  <c r="C29" i="1"/>
  <c r="B29" i="1"/>
  <c r="A29" i="1"/>
  <c r="W28" i="1"/>
  <c r="U28" i="1"/>
  <c r="S28" i="1"/>
  <c r="Q28" i="1"/>
  <c r="P28" i="1"/>
  <c r="N28" i="1"/>
  <c r="R28" i="1" s="1"/>
  <c r="X28" i="1" s="1"/>
  <c r="J28" i="1"/>
  <c r="I28" i="1"/>
  <c r="H28" i="1"/>
  <c r="G28" i="1"/>
  <c r="F28" i="1"/>
  <c r="E28" i="1"/>
  <c r="D28" i="1"/>
  <c r="C28" i="1"/>
  <c r="B28" i="1"/>
  <c r="A28" i="1"/>
  <c r="W27" i="1"/>
  <c r="U27" i="1"/>
  <c r="S27" i="1"/>
  <c r="Q27" i="1"/>
  <c r="P27" i="1"/>
  <c r="N27" i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N26" i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N25" i="1"/>
  <c r="R25" i="1" s="1"/>
  <c r="X25" i="1" s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R22" i="1" s="1"/>
  <c r="X22" i="1" s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N21" i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R20" i="1" s="1"/>
  <c r="P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R19" i="1" s="1"/>
  <c r="X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R16" i="1" s="1"/>
  <c r="X16" i="1" s="1"/>
  <c r="N16" i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N15" i="1"/>
  <c r="R15" i="1" s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R14" i="1" s="1"/>
  <c r="P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R13" i="1" s="1"/>
  <c r="T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R10" i="1"/>
  <c r="T10" i="1" s="1"/>
  <c r="Q10" i="1"/>
  <c r="P10" i="1"/>
  <c r="N10" i="1"/>
  <c r="J10" i="1"/>
  <c r="I10" i="1"/>
  <c r="H10" i="1"/>
  <c r="G10" i="1"/>
  <c r="F10" i="1"/>
  <c r="E10" i="1"/>
  <c r="D10" i="1"/>
  <c r="C10" i="1"/>
  <c r="B10" i="1"/>
  <c r="A10" i="1"/>
  <c r="S37" i="1" l="1"/>
  <c r="R33" i="1"/>
  <c r="U37" i="1"/>
  <c r="W37" i="1"/>
  <c r="R11" i="1"/>
  <c r="R12" i="1"/>
  <c r="V12" i="1" s="1"/>
  <c r="R17" i="1"/>
  <c r="X17" i="1" s="1"/>
  <c r="P37" i="1"/>
  <c r="R18" i="1"/>
  <c r="X18" i="1" s="1"/>
  <c r="R23" i="1"/>
  <c r="T23" i="1" s="1"/>
  <c r="R21" i="1"/>
  <c r="X21" i="1" s="1"/>
  <c r="R26" i="1"/>
  <c r="T26" i="1" s="1"/>
  <c r="R24" i="1"/>
  <c r="R27" i="1"/>
  <c r="X30" i="1"/>
  <c r="V30" i="1"/>
  <c r="T30" i="1"/>
  <c r="T35" i="1"/>
  <c r="V35" i="1"/>
  <c r="X35" i="1"/>
  <c r="X36" i="1"/>
  <c r="V36" i="1"/>
  <c r="T36" i="1"/>
  <c r="X33" i="1"/>
  <c r="V33" i="1"/>
  <c r="T33" i="1"/>
  <c r="T11" i="1"/>
  <c r="V11" i="1"/>
  <c r="X11" i="1"/>
  <c r="T32" i="1"/>
  <c r="V32" i="1"/>
  <c r="X32" i="1"/>
  <c r="T14" i="1"/>
  <c r="X14" i="1"/>
  <c r="V14" i="1"/>
  <c r="T17" i="1"/>
  <c r="V15" i="1"/>
  <c r="X15" i="1"/>
  <c r="T15" i="1"/>
  <c r="V20" i="1"/>
  <c r="T20" i="1"/>
  <c r="X20" i="1"/>
  <c r="X27" i="1"/>
  <c r="V27" i="1"/>
  <c r="T27" i="1"/>
  <c r="V18" i="1"/>
  <c r="V21" i="1"/>
  <c r="T21" i="1"/>
  <c r="X12" i="1"/>
  <c r="X24" i="1"/>
  <c r="V24" i="1"/>
  <c r="T24" i="1"/>
  <c r="T29" i="1"/>
  <c r="V29" i="1"/>
  <c r="X29" i="1"/>
  <c r="T25" i="1"/>
  <c r="T34" i="1"/>
  <c r="N37" i="1"/>
  <c r="V19" i="1"/>
  <c r="T16" i="1"/>
  <c r="T19" i="1"/>
  <c r="T22" i="1"/>
  <c r="T28" i="1"/>
  <c r="T31" i="1"/>
  <c r="V10" i="1"/>
  <c r="V13" i="1"/>
  <c r="V16" i="1"/>
  <c r="V22" i="1"/>
  <c r="V25" i="1"/>
  <c r="V28" i="1"/>
  <c r="V31" i="1"/>
  <c r="V34" i="1"/>
  <c r="Q37" i="1"/>
  <c r="X10" i="1"/>
  <c r="X13" i="1"/>
  <c r="X26" i="1" l="1"/>
  <c r="V26" i="1"/>
  <c r="R37" i="1"/>
  <c r="X23" i="1"/>
  <c r="V23" i="1"/>
  <c r="T12" i="1"/>
  <c r="T18" i="1"/>
  <c r="V17" i="1"/>
  <c r="V37" i="1"/>
  <c r="X37" i="1"/>
  <c r="T37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<sst xmlns="http://schemas.openxmlformats.org/spreadsheetml/2006/main" count="55" uniqueCount="51">
  <si>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</si>
  <si>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</si>
  <si>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</si>
  <si>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</si>
  <si>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090047 - TRF 3ª REGIÃO PRECATÓRIOS E REQUISITÓRIOS DE PEQUENO VALOR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</si>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</sst>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%"/>
    <numFmt numFmtId="165" formatCode="[$-416]mmmm\-yy;@"/>
    <numFmt numFmtId="166" formatCode="_-* #,##0_-;\-* #,##0_-;_-* &quot;-&quot;??_-;_-@_-"/>
    <numFmt numFmtId="167" formatCode="_(* #,##0_);_(* \(#,##0\);_(* &quot;-&quot;??_);_(@_)"/>
    <numFmt numFmtId="168" formatCode="#,##0.00_ ;[Red]\-#,##0.00\ "/>
    <numFmt numFmtId="169" formatCode="#,##0.00_ ;\-#,##0.00\ "/>
    <numFmt numFmtId="170" formatCode="#,##0.00_);\(#,##0.00\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10"/>
      <color theme="5" tint="-0.499984740745262"/>
      <name val="Arial"/>
      <family val="2"/>
    </font>
    <font>
      <b/>
      <sz val="16"/>
      <name val="Arial"/>
      <family val="2"/>
    </font>
    <font>
      <b/>
      <sz val="9"/>
      <color theme="2" tint="-0.749992370372631"/>
      <name val="Arial"/>
      <family val="2"/>
    </font>
    <font>
      <sz val="9"/>
      <color theme="2" tint="-0.749992370372631"/>
      <name val="Arial"/>
      <family val="2"/>
    </font>
    <font>
      <sz val="9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66" fontId="2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164" fontId="4" fillId="0" borderId="12" xfId="4" applyNumberFormat="1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7" fontId="4" fillId="0" borderId="14" xfId="5" applyNumberFormat="1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164" fontId="4" fillId="0" borderId="18" xfId="4" applyNumberFormat="1" applyFont="1" applyFill="1" applyBorder="1" applyAlignment="1">
      <alignment horizontal="center" vertical="center" wrapText="1"/>
    </xf>
    <xf numFmtId="167" fontId="4" fillId="0" borderId="17" xfId="5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left" vertical="center" wrapText="1"/>
    </xf>
    <xf numFmtId="0" fontId="2" fillId="0" borderId="20" xfId="3" applyNumberFormat="1" applyFont="1" applyFill="1" applyBorder="1" applyAlignment="1">
      <alignment horizontal="left" vertical="center" wrapText="1"/>
    </xf>
    <xf numFmtId="43" fontId="4" fillId="0" borderId="21" xfId="5" applyNumberFormat="1" applyFont="1" applyBorder="1" applyAlignment="1">
      <alignment horizontal="right" vertical="center"/>
    </xf>
    <xf numFmtId="43" fontId="4" fillId="0" borderId="22" xfId="5" applyNumberFormat="1" applyFont="1" applyBorder="1" applyAlignment="1">
      <alignment horizontal="right" vertical="center"/>
    </xf>
    <xf numFmtId="166" fontId="2" fillId="0" borderId="21" xfId="5" applyNumberFormat="1" applyFont="1" applyBorder="1" applyAlignment="1">
      <alignment horizontal="right" vertical="center"/>
    </xf>
    <xf numFmtId="164" fontId="2" fillId="0" borderId="21" xfId="2" applyNumberFormat="1" applyFont="1" applyBorder="1" applyAlignment="1">
      <alignment horizontal="right" vertical="center"/>
    </xf>
    <xf numFmtId="0" fontId="2" fillId="0" borderId="0" xfId="0" applyNumberFormat="1" applyFont="1"/>
    <xf numFmtId="0" fontId="4" fillId="0" borderId="23" xfId="3" applyFont="1" applyFill="1" applyBorder="1" applyAlignment="1">
      <alignment horizontal="center" vertical="center" wrapText="1"/>
    </xf>
    <xf numFmtId="167" fontId="4" fillId="0" borderId="24" xfId="5" applyNumberFormat="1" applyFont="1" applyFill="1" applyBorder="1" applyAlignment="1">
      <alignment horizontal="center" vertical="center" wrapText="1"/>
    </xf>
    <xf numFmtId="167" fontId="2" fillId="0" borderId="24" xfId="5" applyNumberFormat="1" applyFont="1" applyFill="1" applyBorder="1" applyAlignment="1">
      <alignment horizontal="right" vertical="center" wrapText="1"/>
    </xf>
    <xf numFmtId="164" fontId="2" fillId="0" borderId="24" xfId="2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43" fontId="2" fillId="0" borderId="0" xfId="1" applyFont="1" applyBorder="1"/>
    <xf numFmtId="0" fontId="3" fillId="0" borderId="0" xfId="0" applyFont="1" applyBorder="1"/>
    <xf numFmtId="0" fontId="2" fillId="0" borderId="0" xfId="0" applyFont="1" applyFill="1" applyBorder="1"/>
    <xf numFmtId="43" fontId="2" fillId="0" borderId="0" xfId="1" applyFont="1" applyFill="1" applyBorder="1"/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167" fontId="5" fillId="0" borderId="0" xfId="0" applyNumberFormat="1" applyFont="1" applyFill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164" fontId="5" fillId="0" borderId="0" xfId="2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4" fontId="4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68" fontId="2" fillId="0" borderId="0" xfId="0" applyNumberFormat="1" applyFont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/>
    <xf numFmtId="4" fontId="2" fillId="0" borderId="0" xfId="0" applyNumberFormat="1" applyFont="1" applyBorder="1"/>
    <xf numFmtId="0" fontId="13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/>
    <xf numFmtId="43" fontId="2" fillId="0" borderId="0" xfId="1" applyFont="1" applyAlignment="1">
      <alignment horizontal="left"/>
    </xf>
    <xf numFmtId="168" fontId="2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/>
    <xf numFmtId="170" fontId="7" fillId="0" borderId="0" xfId="0" applyNumberFormat="1" applyFont="1" applyAlignment="1"/>
    <xf numFmtId="43" fontId="7" fillId="0" borderId="0" xfId="1" applyFo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43" fontId="7" fillId="0" borderId="0" xfId="1" applyFont="1" applyAlignment="1"/>
    <xf numFmtId="43" fontId="5" fillId="0" borderId="0" xfId="0" applyNumberFormat="1" applyFont="1"/>
    <xf numFmtId="169" fontId="2" fillId="0" borderId="0" xfId="0" applyNumberFormat="1" applyFont="1"/>
    <xf numFmtId="0" fontId="15" fillId="0" borderId="0" xfId="0" applyFont="1"/>
    <xf numFmtId="14" fontId="10" fillId="0" borderId="0" xfId="0" applyNumberFormat="1" applyFont="1"/>
    <xf numFmtId="20" fontId="10" fillId="0" borderId="0" xfId="0" applyNumberFormat="1" applyFont="1"/>
    <xf numFmtId="4" fontId="15" fillId="0" borderId="0" xfId="0" applyNumberFormat="1" applyFont="1"/>
    <xf numFmtId="168" fontId="5" fillId="0" borderId="0" xfId="0" applyNumberFormat="1" applyFont="1"/>
    <xf numFmtId="4" fontId="5" fillId="0" borderId="0" xfId="0" applyNumberFormat="1" applyFont="1" applyBorder="1"/>
    <xf numFmtId="43" fontId="10" fillId="0" borderId="0" xfId="1" applyFont="1"/>
    <xf numFmtId="43" fontId="5" fillId="0" borderId="0" xfId="1" applyFont="1"/>
  </cellXfs>
  <cellStyles count="8">
    <cellStyle name="Normal" xfId="0" builtinId="0"/>
    <cellStyle name="Normal 10" xfId="6"/>
    <cellStyle name="Normal 2 8" xfId="3"/>
    <cellStyle name="Porcentagem 11" xfId="2"/>
    <cellStyle name="Porcentagem 12" xfId="7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PREC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A10" t="str">
            <v>14112</v>
          </cell>
          <cell r="B10" t="str">
            <v>TRIBUNAL REGIONAL ELEITORAL DE MATO G. DO SUL</v>
          </cell>
          <cell r="C10" t="str">
            <v>02</v>
          </cell>
          <cell r="D10" t="str">
            <v>122</v>
          </cell>
          <cell r="E10" t="str">
            <v>0033</v>
          </cell>
          <cell r="F10" t="str">
            <v>PROGRAMA DE GESTAO E MANUTENCAO DO PODER JUDICIARIO</v>
          </cell>
          <cell r="G10" t="str">
            <v>20GP</v>
          </cell>
          <cell r="H10" t="str">
            <v>JULGAMENTO DE CAUSAS E GESTAO ADMINISTRATIVA NA JUSTICA ELEI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N10">
            <v>0</v>
          </cell>
        </row>
        <row r="11">
          <cell r="A11" t="str">
            <v>33904</v>
          </cell>
          <cell r="B11" t="str">
            <v>FUNDO DO REGIME GERAL DA PREVIDENCIA SOCIAL</v>
          </cell>
          <cell r="C11" t="str">
            <v>28</v>
          </cell>
          <cell r="D11" t="str">
            <v>846</v>
          </cell>
          <cell r="E11" t="str">
            <v>0901</v>
          </cell>
          <cell r="F11" t="str">
            <v>OPERACOES ESPECIAIS: CUMPRIMENTO DE SENTENCAS JUDICIAIS</v>
          </cell>
          <cell r="G11" t="str">
            <v>0005</v>
          </cell>
          <cell r="H11" t="str">
            <v>SENTENCAS JUDICIAIS TRANSITADAS EM JULGADO (PRECATORIOS)</v>
          </cell>
          <cell r="I11" t="str">
            <v>2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1939224946.02</v>
          </cell>
          <cell r="N11">
            <v>1939224947</v>
          </cell>
          <cell r="O11">
            <v>1939204436.24</v>
          </cell>
          <cell r="P11">
            <v>1939204436.24</v>
          </cell>
          <cell r="Q11">
            <v>1939204436.24</v>
          </cell>
        </row>
        <row r="12">
          <cell r="A12" t="str">
            <v>33904</v>
          </cell>
          <cell r="B12" t="str">
            <v>FUNDO DO REGIME GERAL DA PREVIDENCIA SOCIAL</v>
          </cell>
          <cell r="C12" t="str">
            <v>28</v>
          </cell>
          <cell r="D12" t="str">
            <v>846</v>
          </cell>
          <cell r="E12" t="str">
            <v>0901</v>
          </cell>
          <cell r="F12" t="str">
            <v>OPERACOES ESPECIAIS: CUMPRIMENTO DE SENTENCAS JUDICIAIS</v>
          </cell>
          <cell r="G12" t="str">
            <v>00WU</v>
          </cell>
          <cell r="H12" t="str">
            <v>SENTENCAS JUDICIAIS TRANSITADAS EM JULGADO (PRECATORIOS) - E</v>
          </cell>
          <cell r="I12" t="str">
            <v>2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503984335</v>
          </cell>
          <cell r="N12">
            <v>503984335</v>
          </cell>
          <cell r="O12">
            <v>503984335</v>
          </cell>
          <cell r="P12">
            <v>503984335</v>
          </cell>
          <cell r="Q12">
            <v>503984335</v>
          </cell>
        </row>
        <row r="13">
          <cell r="A13" t="str">
            <v>33904</v>
          </cell>
          <cell r="B13" t="str">
            <v>FUNDO DO REGIME GERAL DA PREVIDENCIA SOCIAL</v>
          </cell>
          <cell r="C13" t="str">
            <v>28</v>
          </cell>
          <cell r="D13" t="str">
            <v>846</v>
          </cell>
          <cell r="E13" t="str">
            <v>0901</v>
          </cell>
          <cell r="F13" t="str">
            <v>OPERACOES ESPECIAIS: CUMPRIMENTO DE SENTENCAS JUDICIAIS</v>
          </cell>
          <cell r="G13" t="str">
            <v>00WU</v>
          </cell>
          <cell r="H13" t="str">
            <v>SENTENCAS JUDICIAIS TRANSITADAS EM JULGADO (PRECATORIOS) - E</v>
          </cell>
          <cell r="I13" t="str">
            <v>2</v>
          </cell>
          <cell r="J13" t="str">
            <v>3000</v>
          </cell>
          <cell r="K13" t="str">
            <v>RECURSOS LIVRES DA UNIAO</v>
          </cell>
          <cell r="L13" t="str">
            <v>3</v>
          </cell>
          <cell r="M13">
            <v>4998403757.9399996</v>
          </cell>
          <cell r="N13">
            <v>4998403758</v>
          </cell>
          <cell r="O13">
            <v>4998403757.9399996</v>
          </cell>
          <cell r="P13">
            <v>4998403757.9399996</v>
          </cell>
          <cell r="Q13">
            <v>4998403757.9399996</v>
          </cell>
        </row>
        <row r="14">
          <cell r="A14" t="str">
            <v>33904</v>
          </cell>
          <cell r="B14" t="str">
            <v>FUNDO DO REGIME GERAL DA PREVIDENCIA SOCIAL</v>
          </cell>
          <cell r="C14" t="str">
            <v>28</v>
          </cell>
          <cell r="D14" t="str">
            <v>846</v>
          </cell>
          <cell r="E14" t="str">
            <v>0901</v>
          </cell>
          <cell r="F14" t="str">
            <v>OPERACOES ESPECIAIS: CUMPRIMENTO DE SENTENCAS JUDICIAIS</v>
          </cell>
          <cell r="G14" t="str">
            <v>0625</v>
          </cell>
          <cell r="H14" t="str">
            <v>SENTENCAS JUDICIAIS TRANSITADAS EM JULGADO DE PEQUENO VALOR</v>
          </cell>
          <cell r="I14" t="str">
            <v>2</v>
          </cell>
          <cell r="J14" t="str">
            <v>1000</v>
          </cell>
          <cell r="K14" t="str">
            <v>RECURSOS LIVRES DA UNIAO</v>
          </cell>
          <cell r="L14" t="str">
            <v>3</v>
          </cell>
          <cell r="M14">
            <v>2733226515</v>
          </cell>
          <cell r="N14">
            <v>0</v>
          </cell>
          <cell r="O14">
            <v>2733226515</v>
          </cell>
          <cell r="P14">
            <v>2733226505.8499999</v>
          </cell>
          <cell r="Q14">
            <v>2733226505.8499999</v>
          </cell>
        </row>
        <row r="15">
          <cell r="A15" t="str">
            <v>33904</v>
          </cell>
          <cell r="B15" t="str">
            <v>FUNDO DO REGIME GERAL DA PREVIDENCIA SOCIAL</v>
          </cell>
          <cell r="C15" t="str">
            <v>28</v>
          </cell>
          <cell r="D15" t="str">
            <v>846</v>
          </cell>
          <cell r="E15" t="str">
            <v>0901</v>
          </cell>
          <cell r="F15" t="str">
            <v>OPERACOES ESPECIAIS: CUMPRIMENTO DE SENTENCAS JUDICIAIS</v>
          </cell>
          <cell r="G15" t="str">
            <v>0625</v>
          </cell>
          <cell r="H15" t="str">
            <v>SENTENCAS JUDICIAIS TRANSITADAS EM JULGADO DE PEQUENO VALOR</v>
          </cell>
          <cell r="I15" t="str">
            <v>2</v>
          </cell>
          <cell r="J15" t="str">
            <v>3000</v>
          </cell>
          <cell r="K15" t="str">
            <v>RECURSOS LIVRES DA UNIAO</v>
          </cell>
          <cell r="L15" t="str">
            <v>3</v>
          </cell>
          <cell r="M15">
            <v>514022995</v>
          </cell>
          <cell r="N15">
            <v>0</v>
          </cell>
          <cell r="O15">
            <v>514022995</v>
          </cell>
          <cell r="P15">
            <v>291890640.16000003</v>
          </cell>
          <cell r="Q15">
            <v>291890640.16000003</v>
          </cell>
        </row>
        <row r="16">
          <cell r="A16" t="str">
            <v>36211</v>
          </cell>
          <cell r="B16" t="str">
            <v>FUNDACAO NACIONAL DE SAUDE</v>
          </cell>
          <cell r="C16" t="str">
            <v>28</v>
          </cell>
          <cell r="D16" t="str">
            <v>846</v>
          </cell>
          <cell r="E16" t="str">
            <v>0901</v>
          </cell>
          <cell r="F16" t="str">
            <v>OPERACOES ESPECIAIS: CUMPRIMENTO DE SENTENCAS JUDICIAIS</v>
          </cell>
          <cell r="G16" t="str">
            <v>0005</v>
          </cell>
          <cell r="H16" t="str">
            <v>SENTENCAS JUDICIAIS TRANSITADAS EM JULGADO (PRECATORIOS)</v>
          </cell>
          <cell r="I16" t="str">
            <v>2</v>
          </cell>
          <cell r="J16" t="str">
            <v>1000</v>
          </cell>
          <cell r="K16" t="str">
            <v>RECURSOS LIVRES DA UNIAO</v>
          </cell>
          <cell r="L16" t="str">
            <v>1</v>
          </cell>
          <cell r="M16">
            <v>746381.43</v>
          </cell>
          <cell r="N16">
            <v>746382</v>
          </cell>
          <cell r="O16">
            <v>746381.43</v>
          </cell>
          <cell r="P16">
            <v>746381.43</v>
          </cell>
          <cell r="Q16">
            <v>746381.43</v>
          </cell>
        </row>
        <row r="17">
          <cell r="A17" t="str">
            <v>36213</v>
          </cell>
          <cell r="B17" t="str">
            <v>AGENCIA NACIONAL DE SAUDE SUPLEMENTAR</v>
          </cell>
          <cell r="C17" t="str">
            <v>28</v>
          </cell>
          <cell r="D17" t="str">
            <v>846</v>
          </cell>
          <cell r="E17" t="str">
            <v>0901</v>
          </cell>
          <cell r="F17" t="str">
            <v>OPERACOES ESPECIAIS: CUMPRIMENTO DE SENTENCAS JUDICIAIS</v>
          </cell>
          <cell r="G17" t="str">
            <v>0005</v>
          </cell>
          <cell r="H17" t="str">
            <v>SENTENCAS JUDICIAIS TRANSITADAS EM JULGADO (PRECATORIOS)</v>
          </cell>
          <cell r="I17" t="str">
            <v>2</v>
          </cell>
          <cell r="J17" t="str">
            <v>1003</v>
          </cell>
          <cell r="K17" t="str">
            <v>RECURSOS UO APLICACAO SEGURIDADE SOCIAL</v>
          </cell>
          <cell r="L17" t="str">
            <v>3</v>
          </cell>
          <cell r="M17">
            <v>7635009.1699999999</v>
          </cell>
          <cell r="N17">
            <v>7635010</v>
          </cell>
          <cell r="O17">
            <v>7635009.1699999999</v>
          </cell>
          <cell r="P17">
            <v>7635009.1699999999</v>
          </cell>
          <cell r="Q17">
            <v>7635009.1699999999</v>
          </cell>
        </row>
        <row r="18">
          <cell r="A18" t="str">
            <v>40901</v>
          </cell>
          <cell r="B18" t="str">
            <v>FUNDO DE AMPARO AO TRABALHADOR - FAT</v>
          </cell>
          <cell r="C18" t="str">
            <v>28</v>
          </cell>
          <cell r="D18" t="str">
            <v>846</v>
          </cell>
          <cell r="E18" t="str">
            <v>0901</v>
          </cell>
          <cell r="F18" t="str">
            <v>OPERACOES ESPECIAIS: CUMPRIMENTO DE SENTENCAS JUDICIAIS</v>
          </cell>
          <cell r="G18" t="str">
            <v>0625</v>
          </cell>
          <cell r="H18" t="str">
            <v>SENTENCAS JUDICIAIS TRANSITADAS EM JULGADO DE PEQUENO VALOR</v>
          </cell>
          <cell r="I18" t="str">
            <v>2</v>
          </cell>
          <cell r="J18" t="str">
            <v>1040</v>
          </cell>
          <cell r="K18" t="str">
            <v>SEGURO-DESEMPREGO, ABONO SALARIAL E PREV.SOC.</v>
          </cell>
          <cell r="L18" t="str">
            <v>3</v>
          </cell>
          <cell r="M18">
            <v>1780174</v>
          </cell>
          <cell r="N18">
            <v>0</v>
          </cell>
          <cell r="O18">
            <v>1780174</v>
          </cell>
          <cell r="P18">
            <v>1590773.22</v>
          </cell>
          <cell r="Q18">
            <v>1590773.22</v>
          </cell>
        </row>
        <row r="19">
          <cell r="A19" t="str">
            <v>55901</v>
          </cell>
          <cell r="B19" t="str">
            <v>FUNDO NACIONAL DE ASSISTENCIA SOCIAL</v>
          </cell>
          <cell r="C19" t="str">
            <v>28</v>
          </cell>
          <cell r="D19" t="str">
            <v>846</v>
          </cell>
          <cell r="E19" t="str">
            <v>0901</v>
          </cell>
          <cell r="F19" t="str">
            <v>OPERACOES ESPECIAIS: CUMPRIMENTO DE SENTENCAS JUDICIAIS</v>
          </cell>
          <cell r="G19" t="str">
            <v>0005</v>
          </cell>
          <cell r="H19" t="str">
            <v>SENTENCAS JUDICIAIS TRANSITADAS EM JULGADO (PRECATORIOS)</v>
          </cell>
          <cell r="I19" t="str">
            <v>2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19820323.859999999</v>
          </cell>
          <cell r="N19">
            <v>19820324</v>
          </cell>
          <cell r="O19">
            <v>19820323.859999999</v>
          </cell>
          <cell r="P19">
            <v>19820323.859999999</v>
          </cell>
          <cell r="Q19">
            <v>19820323.859999999</v>
          </cell>
        </row>
        <row r="20">
          <cell r="A20" t="str">
            <v>55901</v>
          </cell>
          <cell r="B20" t="str">
            <v>FUNDO NACIONAL DE ASSISTENCIA SOCIAL</v>
          </cell>
          <cell r="C20" t="str">
            <v>28</v>
          </cell>
          <cell r="D20" t="str">
            <v>846</v>
          </cell>
          <cell r="E20" t="str">
            <v>0901</v>
          </cell>
          <cell r="F20" t="str">
            <v>OPERACOES ESPECIAIS: CUMPRIMENTO DE SENTENCAS JUDICIAIS</v>
          </cell>
          <cell r="G20" t="str">
            <v>00WU</v>
          </cell>
          <cell r="H20" t="str">
            <v>SENTENCAS JUDICIAIS TRANSITADAS EM JULGADO (PRECATORIOS) - E</v>
          </cell>
          <cell r="I20" t="str">
            <v>2</v>
          </cell>
          <cell r="J20" t="str">
            <v>1000</v>
          </cell>
          <cell r="K20" t="str">
            <v>RECURSOS LIVRES DA UNIAO</v>
          </cell>
          <cell r="L20" t="str">
            <v>3</v>
          </cell>
          <cell r="M20">
            <v>61826119</v>
          </cell>
          <cell r="N20">
            <v>61826119</v>
          </cell>
          <cell r="O20">
            <v>61826119</v>
          </cell>
          <cell r="P20">
            <v>61826119</v>
          </cell>
          <cell r="Q20">
            <v>61826119</v>
          </cell>
        </row>
        <row r="21">
          <cell r="A21" t="str">
            <v>55901</v>
          </cell>
          <cell r="B21" t="str">
            <v>FUNDO NACIONAL DE ASSISTENCIA SOCIAL</v>
          </cell>
          <cell r="C21" t="str">
            <v>28</v>
          </cell>
          <cell r="D21" t="str">
            <v>846</v>
          </cell>
          <cell r="E21" t="str">
            <v>0901</v>
          </cell>
          <cell r="F21" t="str">
            <v>OPERACOES ESPECIAIS: CUMPRIMENTO DE SENTENCAS JUDICIAIS</v>
          </cell>
          <cell r="G21" t="str">
            <v>0625</v>
          </cell>
          <cell r="H21" t="str">
            <v>SENTENCAS JUDICIAIS TRANSITADAS EM JULGADO DE PEQUENO VALOR</v>
          </cell>
          <cell r="I21" t="str">
            <v>2</v>
          </cell>
          <cell r="J21" t="str">
            <v>1000</v>
          </cell>
          <cell r="K21" t="str">
            <v>RECURSOS LIVRES DA UNIAO</v>
          </cell>
          <cell r="L21" t="str">
            <v>3</v>
          </cell>
          <cell r="M21">
            <v>434495557</v>
          </cell>
          <cell r="N21">
            <v>0</v>
          </cell>
          <cell r="O21">
            <v>434495557</v>
          </cell>
          <cell r="P21">
            <v>434495550.69999999</v>
          </cell>
          <cell r="Q21">
            <v>434495550.69999999</v>
          </cell>
        </row>
        <row r="22">
          <cell r="A22" t="str">
            <v>55901</v>
          </cell>
          <cell r="B22" t="str">
            <v>FUNDO NACIONAL DE ASSISTENCIA SOCIAL</v>
          </cell>
          <cell r="C22" t="str">
            <v>28</v>
          </cell>
          <cell r="D22" t="str">
            <v>846</v>
          </cell>
          <cell r="E22" t="str">
            <v>0901</v>
          </cell>
          <cell r="F22" t="str">
            <v>OPERACOES ESPECIAIS: CUMPRIMENTO DE SENTENCAS JUDICIAIS</v>
          </cell>
          <cell r="G22" t="str">
            <v>0625</v>
          </cell>
          <cell r="H22" t="str">
            <v>SENTENCAS JUDICIAIS TRANSITADAS EM JULGADO DE PEQUENO VALOR</v>
          </cell>
          <cell r="I22" t="str">
            <v>2</v>
          </cell>
          <cell r="J22" t="str">
            <v>3000</v>
          </cell>
          <cell r="K22" t="str">
            <v>RECURSOS LIVRES DA UNIAO</v>
          </cell>
          <cell r="L22" t="str">
            <v>3</v>
          </cell>
          <cell r="M22">
            <v>242078680</v>
          </cell>
          <cell r="N22">
            <v>0</v>
          </cell>
          <cell r="O22">
            <v>242078680</v>
          </cell>
          <cell r="P22">
            <v>194968457.81999999</v>
          </cell>
          <cell r="Q22">
            <v>194968457.81999999</v>
          </cell>
        </row>
        <row r="23">
          <cell r="A23" t="str">
            <v>71103</v>
          </cell>
          <cell r="B23" t="str">
            <v>ENCARGOS FINANC.DA UNIAO-SENTENCAS JUDICIAIS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0005</v>
          </cell>
          <cell r="H23" t="str">
            <v>SENTENCAS JUDICIAIS TRANSITADAS EM JULGADO (PRECATORIOS)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5</v>
          </cell>
          <cell r="M23">
            <v>84274110</v>
          </cell>
          <cell r="N23">
            <v>84274110</v>
          </cell>
          <cell r="O23">
            <v>84274110</v>
          </cell>
          <cell r="P23">
            <v>84274110</v>
          </cell>
          <cell r="Q23">
            <v>84274110</v>
          </cell>
        </row>
        <row r="24">
          <cell r="A24" t="str">
            <v>71103</v>
          </cell>
          <cell r="B24" t="str">
            <v>ENCARGOS FINANC.DA UNIAO-SENTENCAS JUDICIAIS</v>
          </cell>
          <cell r="C24" t="str">
            <v>28</v>
          </cell>
          <cell r="D24" t="str">
            <v>846</v>
          </cell>
          <cell r="E24" t="str">
            <v>0901</v>
          </cell>
          <cell r="F24" t="str">
            <v>OPERACOES ESPECIAIS: CUMPRIMENTO DE SENTENCAS JUDICIAIS</v>
          </cell>
          <cell r="G24" t="str">
            <v>0005</v>
          </cell>
          <cell r="H24" t="str">
            <v>SENTENCAS JUDICIAIS TRANSITADAS EM JULGADO (PRECATORIOS)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3</v>
          </cell>
          <cell r="M24">
            <v>972468299.25</v>
          </cell>
          <cell r="N24">
            <v>972468300</v>
          </cell>
          <cell r="O24">
            <v>972454621.21000004</v>
          </cell>
          <cell r="P24">
            <v>972454621.21000004</v>
          </cell>
          <cell r="Q24">
            <v>972454621.21000004</v>
          </cell>
        </row>
        <row r="25">
          <cell r="A25" t="str">
            <v>71103</v>
          </cell>
          <cell r="B25" t="str">
            <v>ENCARGOS FINANC.DA UNIAO-SENTENCAS JUDICIAIS</v>
          </cell>
          <cell r="C25" t="str">
            <v>28</v>
          </cell>
          <cell r="D25" t="str">
            <v>846</v>
          </cell>
          <cell r="E25" t="str">
            <v>0901</v>
          </cell>
          <cell r="F25" t="str">
            <v>OPERACOES ESPECIAIS: CUMPRIMENTO DE SENTENCAS JUDICIAIS</v>
          </cell>
          <cell r="G25" t="str">
            <v>0005</v>
          </cell>
          <cell r="H25" t="str">
            <v>SENTENCAS JUDICIAIS TRANSITADAS EM JULGADO (PRECATORIOS)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1</v>
          </cell>
          <cell r="M25">
            <v>132207156.73999999</v>
          </cell>
          <cell r="N25">
            <v>132207157</v>
          </cell>
          <cell r="O25">
            <v>132207156.73999999</v>
          </cell>
          <cell r="P25">
            <v>132207156.73999999</v>
          </cell>
          <cell r="Q25">
            <v>132207156.73999999</v>
          </cell>
        </row>
        <row r="26">
          <cell r="A26" t="str">
            <v>71103</v>
          </cell>
          <cell r="B26" t="str">
            <v>ENCARGOS FINANC.DA UNIAO-SENTENCAS JUDICIAIS</v>
          </cell>
          <cell r="C26" t="str">
            <v>28</v>
          </cell>
          <cell r="D26" t="str">
            <v>846</v>
          </cell>
          <cell r="E26" t="str">
            <v>0901</v>
          </cell>
          <cell r="F26" t="str">
            <v>OPERACOES ESPECIAIS: CUMPRIMENTO DE SENTENCAS JUDICIAIS</v>
          </cell>
          <cell r="G26" t="str">
            <v>00G5</v>
          </cell>
          <cell r="H26" t="str">
            <v>CONTRIBUICAO DA UNIAO, DE SUAS AUTARQUIAS E FUNDACOES PARA O</v>
          </cell>
          <cell r="I26" t="str">
            <v>1</v>
          </cell>
          <cell r="J26" t="str">
            <v>1000</v>
          </cell>
          <cell r="K26" t="str">
            <v>RECURSOS LIVRES DA UNIAO</v>
          </cell>
          <cell r="L26" t="str">
            <v>1</v>
          </cell>
          <cell r="M26">
            <v>13229191.52</v>
          </cell>
          <cell r="N26">
            <v>0</v>
          </cell>
          <cell r="O26">
            <v>13229191.52</v>
          </cell>
          <cell r="P26">
            <v>13229191.52</v>
          </cell>
          <cell r="Q26">
            <v>13229191.52</v>
          </cell>
        </row>
        <row r="27">
          <cell r="A27" t="str">
            <v>71103</v>
          </cell>
          <cell r="B27" t="str">
            <v>ENCARGOS FINANC.DA UNIAO-SENTENCAS JUDICIAIS</v>
          </cell>
          <cell r="C27" t="str">
            <v>28</v>
          </cell>
          <cell r="D27" t="str">
            <v>846</v>
          </cell>
          <cell r="E27" t="str">
            <v>0901</v>
          </cell>
          <cell r="F27" t="str">
            <v>OPERACOES ESPECIAIS: CUMPRIMENTO DE SENTENCAS JUDICIAIS</v>
          </cell>
          <cell r="G27" t="str">
            <v>00WU</v>
          </cell>
          <cell r="H27" t="str">
            <v>SENTENCAS JUDICIAIS TRANSITADAS EM JULGADO (PRECATORIOS) - E</v>
          </cell>
          <cell r="I27" t="str">
            <v>1</v>
          </cell>
          <cell r="J27" t="str">
            <v>1000</v>
          </cell>
          <cell r="K27" t="str">
            <v>RECURSOS LIVRES DA UNIAO</v>
          </cell>
          <cell r="L27" t="str">
            <v>5</v>
          </cell>
          <cell r="M27">
            <v>279246225.36000001</v>
          </cell>
          <cell r="N27">
            <v>279246226</v>
          </cell>
          <cell r="O27">
            <v>279246225.36000001</v>
          </cell>
          <cell r="P27">
            <v>279246225.36000001</v>
          </cell>
          <cell r="Q27">
            <v>279246225.36000001</v>
          </cell>
        </row>
        <row r="28">
          <cell r="A28" t="str">
            <v>71103</v>
          </cell>
          <cell r="B28" t="str">
            <v>ENCARGOS FINANC.DA UNIAO-SENTENCAS JUDICIAIS</v>
          </cell>
          <cell r="C28" t="str">
            <v>28</v>
          </cell>
          <cell r="D28" t="str">
            <v>846</v>
          </cell>
          <cell r="E28" t="str">
            <v>0901</v>
          </cell>
          <cell r="F28" t="str">
            <v>OPERACOES ESPECIAIS: CUMPRIMENTO DE SENTENCAS JUDICIAIS</v>
          </cell>
          <cell r="G28" t="str">
            <v>00WU</v>
          </cell>
          <cell r="H28" t="str">
            <v>SENTENCAS JUDICIAIS TRANSITADAS EM JULGADO (PRECATORIOS) - E</v>
          </cell>
          <cell r="I28" t="str">
            <v>1</v>
          </cell>
          <cell r="J28" t="str">
            <v>1000</v>
          </cell>
          <cell r="K28" t="str">
            <v>RECURSOS LIVRES DA UNIAO</v>
          </cell>
          <cell r="L28" t="str">
            <v>3</v>
          </cell>
          <cell r="M28">
            <v>1358309437.29</v>
          </cell>
          <cell r="N28">
            <v>1358309438</v>
          </cell>
          <cell r="O28">
            <v>1358309437.29</v>
          </cell>
          <cell r="P28">
            <v>1358309437.29</v>
          </cell>
          <cell r="Q28">
            <v>1358309437.29</v>
          </cell>
        </row>
        <row r="29">
          <cell r="A29" t="str">
            <v>71103</v>
          </cell>
          <cell r="B29" t="str">
            <v>ENCARGOS FINANC.DA UNIAO-SENTENCAS JUDICIAIS</v>
          </cell>
          <cell r="C29" t="str">
            <v>28</v>
          </cell>
          <cell r="D29" t="str">
            <v>846</v>
          </cell>
          <cell r="E29" t="str">
            <v>0901</v>
          </cell>
          <cell r="F29" t="str">
            <v>OPERACOES ESPECIAIS: CUMPRIMENTO DE SENTENCAS JUDICIAIS</v>
          </cell>
          <cell r="G29" t="str">
            <v>00WU</v>
          </cell>
          <cell r="H29" t="str">
            <v>SENTENCAS JUDICIAIS TRANSITADAS EM JULGADO (PRECATORIOS) - E</v>
          </cell>
          <cell r="I29" t="str">
            <v>1</v>
          </cell>
          <cell r="J29" t="str">
            <v>1000</v>
          </cell>
          <cell r="K29" t="str">
            <v>RECURSOS LIVRES DA UNIAO</v>
          </cell>
          <cell r="L29" t="str">
            <v>1</v>
          </cell>
          <cell r="M29">
            <v>408451837</v>
          </cell>
          <cell r="N29">
            <v>408451837</v>
          </cell>
          <cell r="O29">
            <v>408451837</v>
          </cell>
          <cell r="P29">
            <v>408451837</v>
          </cell>
          <cell r="Q29">
            <v>408451837</v>
          </cell>
        </row>
        <row r="30">
          <cell r="A30" t="str">
            <v>71103</v>
          </cell>
          <cell r="B30" t="str">
            <v>ENCARGOS FINANC.DA UNIAO-SENTENCAS JUDICIAIS</v>
          </cell>
          <cell r="C30" t="str">
            <v>28</v>
          </cell>
          <cell r="D30" t="str">
            <v>846</v>
          </cell>
          <cell r="E30" t="str">
            <v>0901</v>
          </cell>
          <cell r="F30" t="str">
            <v>OPERACOES ESPECIAIS: CUMPRIMENTO DE SENTENCAS JUDICIAIS</v>
          </cell>
          <cell r="G30" t="str">
            <v>00WU</v>
          </cell>
          <cell r="H30" t="str">
            <v>SENTENCAS JUDICIAIS TRANSITADAS EM JULGADO (PRECATORIOS) - E</v>
          </cell>
          <cell r="I30" t="str">
            <v>1</v>
          </cell>
          <cell r="J30" t="str">
            <v>3000</v>
          </cell>
          <cell r="K30" t="str">
            <v>RECURSOS LIVRES DA UNIAO</v>
          </cell>
          <cell r="L30" t="str">
            <v>3</v>
          </cell>
          <cell r="M30">
            <v>1911748151.23</v>
          </cell>
          <cell r="N30">
            <v>1911748152</v>
          </cell>
          <cell r="O30">
            <v>1911748151.23</v>
          </cell>
          <cell r="P30">
            <v>1911748151.23</v>
          </cell>
          <cell r="Q30">
            <v>1911748151.23</v>
          </cell>
        </row>
        <row r="31">
          <cell r="A31" t="str">
            <v>71103</v>
          </cell>
          <cell r="B31" t="str">
            <v>ENCARGOS FINANC.DA UNIAO-SENTENCAS JUDICIAIS</v>
          </cell>
          <cell r="C31" t="str">
            <v>28</v>
          </cell>
          <cell r="D31" t="str">
            <v>846</v>
          </cell>
          <cell r="E31" t="str">
            <v>0901</v>
          </cell>
          <cell r="F31" t="str">
            <v>OPERACOES ESPECIAIS: CUMPRIMENTO DE SENTENCAS JUDICIAIS</v>
          </cell>
          <cell r="G31" t="str">
            <v>0625</v>
          </cell>
          <cell r="H31" t="str">
            <v>SENTENCAS JUDICIAIS TRANSITADAS EM JULGADO DE PEQUENO VALOR</v>
          </cell>
          <cell r="I31" t="str">
            <v>1</v>
          </cell>
          <cell r="J31" t="str">
            <v>1000</v>
          </cell>
          <cell r="K31" t="str">
            <v>RECURSOS LIVRES DA UNIAO</v>
          </cell>
          <cell r="L31" t="str">
            <v>5</v>
          </cell>
          <cell r="M31">
            <v>1587953</v>
          </cell>
          <cell r="N31">
            <v>0</v>
          </cell>
          <cell r="O31">
            <v>1587953</v>
          </cell>
          <cell r="P31">
            <v>1441695.08</v>
          </cell>
          <cell r="Q31">
            <v>1441695.08</v>
          </cell>
        </row>
        <row r="32">
          <cell r="A32" t="str">
            <v>71103</v>
          </cell>
          <cell r="B32" t="str">
            <v>ENCARGOS FINANC.DA UNIAO-SENTENCAS JUDICIAIS</v>
          </cell>
          <cell r="C32" t="str">
            <v>28</v>
          </cell>
          <cell r="D32" t="str">
            <v>846</v>
          </cell>
          <cell r="E32" t="str">
            <v>0901</v>
          </cell>
          <cell r="F32" t="str">
            <v>OPERACOES ESPECIAIS: CUMPRIMENTO DE SENTENCAS JUDICIAIS</v>
          </cell>
          <cell r="G32" t="str">
            <v>0625</v>
          </cell>
          <cell r="H32" t="str">
            <v>SENTENCAS JUDICIAIS TRANSITADAS EM JULGADO DE PEQUENO VALOR</v>
          </cell>
          <cell r="I32" t="str">
            <v>1</v>
          </cell>
          <cell r="J32" t="str">
            <v>1000</v>
          </cell>
          <cell r="K32" t="str">
            <v>RECURSOS LIVRES DA UNIAO</v>
          </cell>
          <cell r="L32" t="str">
            <v>3</v>
          </cell>
          <cell r="M32">
            <v>648069521</v>
          </cell>
          <cell r="N32">
            <v>0</v>
          </cell>
          <cell r="O32">
            <v>648069521</v>
          </cell>
          <cell r="P32">
            <v>582186900.65999997</v>
          </cell>
          <cell r="Q32">
            <v>582186900.65999997</v>
          </cell>
        </row>
        <row r="33">
          <cell r="A33" t="str">
            <v>71103</v>
          </cell>
          <cell r="B33" t="str">
            <v>ENCARGOS FINANC.DA UNIAO-SENTENCAS JUDICIAIS</v>
          </cell>
          <cell r="C33" t="str">
            <v>28</v>
          </cell>
          <cell r="D33" t="str">
            <v>846</v>
          </cell>
          <cell r="E33" t="str">
            <v>0901</v>
          </cell>
          <cell r="F33" t="str">
            <v>OPERACOES ESPECIAIS: CUMPRIMENTO DE SENTENCAS JUDICIAIS</v>
          </cell>
          <cell r="G33" t="str">
            <v>0625</v>
          </cell>
          <cell r="H33" t="str">
            <v>SENTENCAS JUDICIAIS TRANSITADAS EM JULGADO DE PEQUENO VALOR</v>
          </cell>
          <cell r="I33" t="str">
            <v>1</v>
          </cell>
          <cell r="J33" t="str">
            <v>1000</v>
          </cell>
          <cell r="K33" t="str">
            <v>RECURSOS LIVRES DA UNIAO</v>
          </cell>
          <cell r="L33" t="str">
            <v>1</v>
          </cell>
          <cell r="M33">
            <v>73906385</v>
          </cell>
          <cell r="N33">
            <v>0</v>
          </cell>
          <cell r="O33">
            <v>73906385</v>
          </cell>
          <cell r="P33">
            <v>68014651.859999999</v>
          </cell>
          <cell r="Q33">
            <v>68014651.859999999</v>
          </cell>
        </row>
        <row r="34">
          <cell r="A34" t="str">
            <v>71103</v>
          </cell>
          <cell r="B34" t="str">
            <v>ENCARGOS FINANC.DA UNIAO-SENTENCAS JUDICIAIS</v>
          </cell>
          <cell r="C34" t="str">
            <v>28</v>
          </cell>
          <cell r="D34" t="str">
            <v>846</v>
          </cell>
          <cell r="E34" t="str">
            <v>0901</v>
          </cell>
          <cell r="F34" t="str">
            <v>OPERACOES ESPECIAIS: CUMPRIMENTO DE SENTENCAS JUDICIAIS</v>
          </cell>
          <cell r="G34" t="str">
            <v>0625</v>
          </cell>
          <cell r="H34" t="str">
            <v>SENTENCAS JUDICIAIS TRANSITADAS EM JULGADO DE PEQUENO VALOR</v>
          </cell>
          <cell r="I34" t="str">
            <v>1</v>
          </cell>
          <cell r="J34" t="str">
            <v>3000</v>
          </cell>
          <cell r="K34" t="str">
            <v>RECURSOS LIVRES DA UNIAO</v>
          </cell>
          <cell r="L34" t="str">
            <v>3</v>
          </cell>
          <cell r="M34">
            <v>316807150</v>
          </cell>
          <cell r="N34">
            <v>0</v>
          </cell>
          <cell r="O34">
            <v>316807150</v>
          </cell>
          <cell r="P34">
            <v>316802394.38</v>
          </cell>
          <cell r="Q34">
            <v>316802394.38</v>
          </cell>
        </row>
        <row r="35">
          <cell r="A35" t="str">
            <v>71103</v>
          </cell>
          <cell r="B35" t="str">
            <v>ENCARGOS FINANC.DA UNIAO-SENTENCAS JUDICIAIS</v>
          </cell>
          <cell r="C35" t="str">
            <v>28</v>
          </cell>
          <cell r="D35" t="str">
            <v>846</v>
          </cell>
          <cell r="E35" t="str">
            <v>0901</v>
          </cell>
          <cell r="F35" t="str">
            <v>OPERACOES ESPECIAIS: CUMPRIMENTO DE SENTENCAS JUDICIAIS</v>
          </cell>
          <cell r="G35" t="str">
            <v>0625</v>
          </cell>
          <cell r="H35" t="str">
            <v>SENTENCAS JUDICIAIS TRANSITADAS EM JULGADO DE PEQUENO VALOR</v>
          </cell>
          <cell r="I35" t="str">
            <v>1</v>
          </cell>
          <cell r="J35" t="str">
            <v>3000</v>
          </cell>
          <cell r="K35" t="str">
            <v>RECURSOS LIVRES DA UNIAO</v>
          </cell>
          <cell r="L35" t="str">
            <v>1</v>
          </cell>
          <cell r="M35">
            <v>18231120</v>
          </cell>
          <cell r="N35">
            <v>0</v>
          </cell>
          <cell r="O35">
            <v>18231120</v>
          </cell>
          <cell r="P35">
            <v>18231118.32</v>
          </cell>
          <cell r="Q35">
            <v>18231118.32</v>
          </cell>
        </row>
        <row r="36">
          <cell r="A36" t="str">
            <v>71103</v>
          </cell>
          <cell r="B36" t="str">
            <v>ENCARGOS FINANC.DA UNIAO-SENTENCAS JUDICIAIS</v>
          </cell>
          <cell r="C36" t="str">
            <v>28</v>
          </cell>
          <cell r="D36" t="str">
            <v>846</v>
          </cell>
          <cell r="E36" t="str">
            <v>0901</v>
          </cell>
          <cell r="F36" t="str">
            <v>OPERACOES ESPECIAIS: CUMPRIMENTO DE SENTENCAS JUDICIAIS</v>
          </cell>
          <cell r="G36" t="str">
            <v>0EC7</v>
          </cell>
          <cell r="H36" t="str">
            <v>SENTENCAS JUDICIAIS TRANSITADAS EM JULGADO (PRECATORIOS RELA</v>
          </cell>
          <cell r="I36" t="str">
            <v>1</v>
          </cell>
          <cell r="J36" t="str">
            <v>1000</v>
          </cell>
          <cell r="K36" t="str">
            <v>RECURSOS LIVRES DA UNIAO</v>
          </cell>
          <cell r="L36" t="str">
            <v>3</v>
          </cell>
          <cell r="M36">
            <v>1804141.21</v>
          </cell>
          <cell r="N36">
            <v>1804142</v>
          </cell>
          <cell r="O36">
            <v>1804141.21</v>
          </cell>
          <cell r="P36">
            <v>1804141.21</v>
          </cell>
          <cell r="Q36">
            <v>1804141.21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36"/>
  <sheetViews>
    <sheetView showGridLines="0" tabSelected="1" view="pageBreakPreview" zoomScale="80" zoomScaleNormal="100" zoomScaleSheetLayoutView="80" workbookViewId="0">
      <selection activeCell="A7" sqref="A7:J7"/>
    </sheetView>
  </sheetViews>
  <sheetFormatPr defaultRowHeight="25.5" customHeight="1" x14ac:dyDescent="0.2"/>
  <cols>
    <col min="1" max="1" width="17.7109375" style="5" customWidth="1"/>
    <col min="2" max="2" width="35.7109375" style="5" customWidth="1"/>
    <col min="3" max="4" width="15.7109375" style="5" customWidth="1"/>
    <col min="5" max="6" width="55.7109375" style="5" customWidth="1"/>
    <col min="7" max="8" width="8.7109375" style="5" customWidth="1"/>
    <col min="9" max="9" width="35.7109375" style="5" customWidth="1"/>
    <col min="10" max="10" width="8.7109375" style="5" customWidth="1"/>
    <col min="11" max="11" width="14.7109375" style="5" bestFit="1" customWidth="1"/>
    <col min="12" max="12" width="11.28515625" style="5" bestFit="1" customWidth="1"/>
    <col min="13" max="13" width="12.42578125" style="5" bestFit="1" customWidth="1"/>
    <col min="14" max="14" width="14.85546875" style="5" bestFit="1" customWidth="1"/>
    <col min="15" max="15" width="15.42578125" style="5" bestFit="1" customWidth="1"/>
    <col min="16" max="16" width="19.140625" style="5" customWidth="1"/>
    <col min="17" max="17" width="21.28515625" style="5" customWidth="1"/>
    <col min="18" max="19" width="19.7109375" style="5" customWidth="1"/>
    <col min="20" max="20" width="8.7109375" style="5" customWidth="1"/>
    <col min="21" max="21" width="18.42578125" style="5" customWidth="1"/>
    <col min="22" max="22" width="8.7109375" style="5" customWidth="1"/>
    <col min="23" max="23" width="18.42578125" style="5" customWidth="1"/>
    <col min="24" max="24" width="8.7109375" style="5" customWidth="1"/>
    <col min="25" max="30" width="9.140625" style="5"/>
    <col min="31" max="31" width="9.85546875" style="5" bestFit="1" customWidth="1"/>
    <col min="32" max="32" width="12.28515625" style="5" customWidth="1"/>
    <col min="33" max="33" width="9.28515625" style="5" bestFit="1" customWidth="1"/>
    <col min="34" max="35" width="11.7109375" style="5" bestFit="1" customWidth="1"/>
    <col min="36" max="36" width="12.42578125" style="5" bestFit="1" customWidth="1"/>
    <col min="37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5" t="s">
        <v>5</v>
      </c>
      <c r="B4" s="7">
        <v>45992</v>
      </c>
      <c r="C4" s="8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9"/>
      <c r="S4" s="2"/>
      <c r="T4" s="2"/>
      <c r="U4" s="4"/>
      <c r="V4" s="2"/>
      <c r="W4" s="4"/>
      <c r="X4" s="2"/>
    </row>
    <row r="5" spans="1:24" ht="12.75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.5" thickBo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25">
      <c r="A7" s="11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14" t="s">
        <v>8</v>
      </c>
      <c r="L7" s="15" t="s">
        <v>9</v>
      </c>
      <c r="M7" s="16"/>
      <c r="N7" s="14" t="s">
        <v>10</v>
      </c>
      <c r="O7" s="14" t="s">
        <v>11</v>
      </c>
      <c r="P7" s="11" t="s">
        <v>12</v>
      </c>
      <c r="Q7" s="13"/>
      <c r="R7" s="14" t="s">
        <v>13</v>
      </c>
      <c r="S7" s="11" t="s">
        <v>14</v>
      </c>
      <c r="T7" s="12"/>
      <c r="U7" s="12"/>
      <c r="V7" s="12"/>
      <c r="W7" s="12"/>
      <c r="X7" s="13"/>
    </row>
    <row r="8" spans="1:24" ht="28.5" customHeight="1" x14ac:dyDescent="0.2">
      <c r="A8" s="17" t="s">
        <v>15</v>
      </c>
      <c r="B8" s="18"/>
      <c r="C8" s="19" t="s">
        <v>16</v>
      </c>
      <c r="D8" s="19" t="s">
        <v>17</v>
      </c>
      <c r="E8" s="17" t="s">
        <v>18</v>
      </c>
      <c r="F8" s="18"/>
      <c r="G8" s="19" t="s">
        <v>19</v>
      </c>
      <c r="H8" s="20" t="s">
        <v>20</v>
      </c>
      <c r="I8" s="21"/>
      <c r="J8" s="19" t="s">
        <v>21</v>
      </c>
      <c r="K8" s="22"/>
      <c r="L8" s="23" t="s">
        <v>22</v>
      </c>
      <c r="M8" s="23" t="s">
        <v>23</v>
      </c>
      <c r="N8" s="22"/>
      <c r="O8" s="22"/>
      <c r="P8" s="24" t="s">
        <v>24</v>
      </c>
      <c r="Q8" s="24" t="s">
        <v>25</v>
      </c>
      <c r="R8" s="22"/>
      <c r="S8" s="25" t="s">
        <v>26</v>
      </c>
      <c r="T8" s="26" t="s">
        <v>27</v>
      </c>
      <c r="U8" s="25" t="s">
        <v>28</v>
      </c>
      <c r="V8" s="27" t="s">
        <v>27</v>
      </c>
      <c r="W8" s="28" t="s">
        <v>29</v>
      </c>
      <c r="X8" s="27" t="s">
        <v>27</v>
      </c>
    </row>
    <row r="9" spans="1:24" ht="28.5" customHeight="1" thickBot="1" x14ac:dyDescent="0.25">
      <c r="A9" s="29" t="s">
        <v>30</v>
      </c>
      <c r="B9" s="29" t="s">
        <v>31</v>
      </c>
      <c r="C9" s="30"/>
      <c r="D9" s="30"/>
      <c r="E9" s="31" t="s">
        <v>32</v>
      </c>
      <c r="F9" s="31" t="s">
        <v>33</v>
      </c>
      <c r="G9" s="30"/>
      <c r="H9" s="31" t="s">
        <v>30</v>
      </c>
      <c r="I9" s="31" t="s">
        <v>31</v>
      </c>
      <c r="J9" s="30"/>
      <c r="K9" s="29" t="s">
        <v>34</v>
      </c>
      <c r="L9" s="31" t="s">
        <v>35</v>
      </c>
      <c r="M9" s="31" t="s">
        <v>36</v>
      </c>
      <c r="N9" s="31" t="s">
        <v>37</v>
      </c>
      <c r="O9" s="31" t="s">
        <v>38</v>
      </c>
      <c r="P9" s="31" t="s">
        <v>39</v>
      </c>
      <c r="Q9" s="31" t="s">
        <v>40</v>
      </c>
      <c r="R9" s="29" t="s">
        <v>41</v>
      </c>
      <c r="S9" s="32" t="s">
        <v>42</v>
      </c>
      <c r="T9" s="33" t="s">
        <v>43</v>
      </c>
      <c r="U9" s="32" t="s">
        <v>44</v>
      </c>
      <c r="V9" s="33" t="s">
        <v>45</v>
      </c>
      <c r="W9" s="34" t="s">
        <v>46</v>
      </c>
      <c r="X9" s="33" t="s">
        <v>47</v>
      </c>
    </row>
    <row r="10" spans="1:24" s="42" customFormat="1" ht="28.5" customHeight="1" x14ac:dyDescent="0.2">
      <c r="A10" s="35" t="str">
        <f>'[1]Access-Dez'!A10</f>
        <v>14112</v>
      </c>
      <c r="B10" s="35" t="str">
        <f>'[1]Access-Dez'!B10</f>
        <v>TRIBUNAL REGIONAL ELEITORAL DE MATO G. DO SUL</v>
      </c>
      <c r="C10" s="35" t="str">
        <f>CONCATENATE('[1]Access-Dez'!C10,".",'[1]Access-Dez'!D10)</f>
        <v>02.122</v>
      </c>
      <c r="D10" s="35" t="str">
        <f>CONCATENATE('[1]Access-Dez'!E10,".",'[1]Access-Dez'!G10)</f>
        <v>0033.20GP</v>
      </c>
      <c r="E10" s="36" t="str">
        <f>'[1]Access-Dez'!F10</f>
        <v>PROGRAMA DE GESTAO E MANUTENCAO DO PODER JUDICIARIO</v>
      </c>
      <c r="F10" s="37" t="str">
        <f>'[1]Access-Dez'!H10</f>
        <v>JULGAMENTO DE CAUSAS E GESTAO ADMINISTRATIVA NA JUSTICA ELEI</v>
      </c>
      <c r="G10" s="35" t="str">
        <f>'[1]Access-Dez'!I10</f>
        <v>1</v>
      </c>
      <c r="H10" s="35" t="str">
        <f>'[1]Access-Dez'!J10</f>
        <v>1000</v>
      </c>
      <c r="I10" s="36" t="str">
        <f>'[1]Access-Dez'!K10</f>
        <v>RECURSOS LIVRES DA UNIAO</v>
      </c>
      <c r="J10" s="35" t="str">
        <f>'[1]Access-Dez'!L10</f>
        <v>3</v>
      </c>
      <c r="K10" s="38"/>
      <c r="L10" s="38"/>
      <c r="M10" s="38"/>
      <c r="N10" s="39">
        <f t="shared" ref="N10:N36" si="0">K10+L10-M10</f>
        <v>0</v>
      </c>
      <c r="O10" s="38">
        <v>0</v>
      </c>
      <c r="P10" s="40">
        <f>IF('[1]Access-Dez'!N10=0,'[1]Access-Dez'!M10,0)</f>
        <v>0</v>
      </c>
      <c r="Q10" s="40">
        <f>IF('[1]Access-Dez'!N10&gt;0,'[1]Access-Dez'!N10-('[1]Access-Dez'!N10-'[1]Access-Dez'!M10),0)</f>
        <v>0</v>
      </c>
      <c r="R10" s="40">
        <f>N10-O10+P10+Q10</f>
        <v>0</v>
      </c>
      <c r="S10" s="40">
        <f>'[1]Access-Dez'!O10</f>
        <v>0</v>
      </c>
      <c r="T10" s="41">
        <f t="shared" ref="T10:T37" si="1">IF(R10&gt;0,S10/R10,0)</f>
        <v>0</v>
      </c>
      <c r="U10" s="40">
        <f>'[1]Access-Dez'!P10</f>
        <v>0</v>
      </c>
      <c r="V10" s="41">
        <f t="shared" ref="V10:V37" si="2">IF(R10&gt;0,U10/R10,0)</f>
        <v>0</v>
      </c>
      <c r="W10" s="40">
        <f>'[1]Access-Dez'!Q10</f>
        <v>0</v>
      </c>
      <c r="X10" s="41">
        <f t="shared" ref="X10:X37" si="3">IF(R10&gt;0,W10/R10,0)</f>
        <v>0</v>
      </c>
    </row>
    <row r="11" spans="1:24" s="42" customFormat="1" ht="28.5" customHeight="1" x14ac:dyDescent="0.2">
      <c r="A11" s="35" t="str">
        <f>'[1]Access-Dez'!A11</f>
        <v>33904</v>
      </c>
      <c r="B11" s="35" t="str">
        <f>'[1]Access-Dez'!B11</f>
        <v>FUNDO DO REGIME GERAL DA PREVIDENCIA SOCIAL</v>
      </c>
      <c r="C11" s="35" t="str">
        <f>CONCATENATE('[1]Access-Dez'!C11,".",'[1]Access-Dez'!D11)</f>
        <v>28.846</v>
      </c>
      <c r="D11" s="35" t="str">
        <f>CONCATENATE('[1]Access-Dez'!E11,".",'[1]Access-Dez'!G11)</f>
        <v>0901.0005</v>
      </c>
      <c r="E11" s="36" t="str">
        <f>'[1]Access-Dez'!F11</f>
        <v>OPERACOES ESPECIAIS: CUMPRIMENTO DE SENTENCAS JUDICIAIS</v>
      </c>
      <c r="F11" s="37" t="str">
        <f>'[1]Access-Dez'!H11</f>
        <v>SENTENCAS JUDICIAIS TRANSITADAS EM JULGADO (PRECATORIOS)</v>
      </c>
      <c r="G11" s="35" t="str">
        <f>'[1]Access-Dez'!I11</f>
        <v>2</v>
      </c>
      <c r="H11" s="35" t="str">
        <f>'[1]Access-Dez'!J11</f>
        <v>1000</v>
      </c>
      <c r="I11" s="36" t="str">
        <f>'[1]Access-Dez'!K11</f>
        <v>RECURSOS LIVRES DA UNIAO</v>
      </c>
      <c r="J11" s="35" t="str">
        <f>'[1]Access-Dez'!L11</f>
        <v>3</v>
      </c>
      <c r="K11" s="38"/>
      <c r="L11" s="38"/>
      <c r="M11" s="38"/>
      <c r="N11" s="39">
        <f t="shared" si="0"/>
        <v>0</v>
      </c>
      <c r="O11" s="38">
        <v>0</v>
      </c>
      <c r="P11" s="40">
        <f>IF('[1]Access-Dez'!N11=0,'[1]Access-Dez'!M11,0)</f>
        <v>0</v>
      </c>
      <c r="Q11" s="40">
        <f>IF('[1]Access-Dez'!N11&gt;0,'[1]Access-Dez'!N11-('[1]Access-Dez'!N11-'[1]Access-Dez'!M11),0)</f>
        <v>1939224946.02</v>
      </c>
      <c r="R11" s="40">
        <f t="shared" ref="R11:R36" si="4">N11-O11+P11+Q11</f>
        <v>1939224946.02</v>
      </c>
      <c r="S11" s="40">
        <f>'[1]Access-Dez'!O11</f>
        <v>1939204436.24</v>
      </c>
      <c r="T11" s="41">
        <f t="shared" si="1"/>
        <v>0.99998942372310029</v>
      </c>
      <c r="U11" s="40">
        <f>'[1]Access-Dez'!P11</f>
        <v>1939204436.24</v>
      </c>
      <c r="V11" s="41">
        <f t="shared" si="2"/>
        <v>0.99998942372310029</v>
      </c>
      <c r="W11" s="40">
        <f>'[1]Access-Dez'!Q11</f>
        <v>1939204436.24</v>
      </c>
      <c r="X11" s="41">
        <f t="shared" si="3"/>
        <v>0.99998942372310029</v>
      </c>
    </row>
    <row r="12" spans="1:24" s="42" customFormat="1" ht="28.5" customHeight="1" x14ac:dyDescent="0.2">
      <c r="A12" s="35" t="str">
        <f>'[1]Access-Dez'!A12</f>
        <v>33904</v>
      </c>
      <c r="B12" s="35" t="str">
        <f>'[1]Access-Dez'!B12</f>
        <v>FUNDO DO REGIME GERAL DA PREVIDENCIA SOCIAL</v>
      </c>
      <c r="C12" s="35" t="str">
        <f>CONCATENATE('[1]Access-Dez'!C12,".",'[1]Access-Dez'!D12)</f>
        <v>28.846</v>
      </c>
      <c r="D12" s="35" t="str">
        <f>CONCATENATE('[1]Access-Dez'!E12,".",'[1]Access-Dez'!G12)</f>
        <v>0901.00WU</v>
      </c>
      <c r="E12" s="36" t="str">
        <f>'[1]Access-Dez'!F12</f>
        <v>OPERACOES ESPECIAIS: CUMPRIMENTO DE SENTENCAS JUDICIAIS</v>
      </c>
      <c r="F12" s="37" t="str">
        <f>'[1]Access-Dez'!H12</f>
        <v>SENTENCAS JUDICIAIS TRANSITADAS EM JULGADO (PRECATORIOS) - E</v>
      </c>
      <c r="G12" s="35" t="str">
        <f>'[1]Access-Dez'!I12</f>
        <v>2</v>
      </c>
      <c r="H12" s="35" t="str">
        <f>'[1]Access-Dez'!J12</f>
        <v>1000</v>
      </c>
      <c r="I12" s="36" t="str">
        <f>'[1]Access-Dez'!K12</f>
        <v>RECURSOS LIVRES DA UNIAO</v>
      </c>
      <c r="J12" s="35" t="str">
        <f>'[1]Access-Dez'!L12</f>
        <v>3</v>
      </c>
      <c r="K12" s="38"/>
      <c r="L12" s="38"/>
      <c r="M12" s="38"/>
      <c r="N12" s="39">
        <f t="shared" si="0"/>
        <v>0</v>
      </c>
      <c r="O12" s="38">
        <v>0</v>
      </c>
      <c r="P12" s="40">
        <f>IF('[1]Access-Dez'!N12=0,'[1]Access-Dez'!M12,0)</f>
        <v>0</v>
      </c>
      <c r="Q12" s="40">
        <f>IF('[1]Access-Dez'!N12&gt;0,'[1]Access-Dez'!N12-('[1]Access-Dez'!N12-'[1]Access-Dez'!M12),0)</f>
        <v>503984335</v>
      </c>
      <c r="R12" s="40">
        <f t="shared" si="4"/>
        <v>503984335</v>
      </c>
      <c r="S12" s="40">
        <f>'[1]Access-Dez'!O12</f>
        <v>503984335</v>
      </c>
      <c r="T12" s="41">
        <f t="shared" si="1"/>
        <v>1</v>
      </c>
      <c r="U12" s="40">
        <f>'[1]Access-Dez'!P12</f>
        <v>503984335</v>
      </c>
      <c r="V12" s="41">
        <f t="shared" si="2"/>
        <v>1</v>
      </c>
      <c r="W12" s="40">
        <f>'[1]Access-Dez'!Q12</f>
        <v>503984335</v>
      </c>
      <c r="X12" s="41">
        <f t="shared" si="3"/>
        <v>1</v>
      </c>
    </row>
    <row r="13" spans="1:24" s="42" customFormat="1" ht="28.5" customHeight="1" x14ac:dyDescent="0.2">
      <c r="A13" s="35" t="str">
        <f>'[1]Access-Dez'!A13</f>
        <v>33904</v>
      </c>
      <c r="B13" s="35" t="str">
        <f>'[1]Access-Dez'!B13</f>
        <v>FUNDO DO REGIME GERAL DA PREVIDENCIA SOCIAL</v>
      </c>
      <c r="C13" s="35" t="str">
        <f>CONCATENATE('[1]Access-Dez'!C13,".",'[1]Access-Dez'!D13)</f>
        <v>28.846</v>
      </c>
      <c r="D13" s="35" t="str">
        <f>CONCATENATE('[1]Access-Dez'!E13,".",'[1]Access-Dez'!G13)</f>
        <v>0901.00WU</v>
      </c>
      <c r="E13" s="36" t="str">
        <f>'[1]Access-Dez'!F13</f>
        <v>OPERACOES ESPECIAIS: CUMPRIMENTO DE SENTENCAS JUDICIAIS</v>
      </c>
      <c r="F13" s="37" t="str">
        <f>'[1]Access-Dez'!H13</f>
        <v>SENTENCAS JUDICIAIS TRANSITADAS EM JULGADO (PRECATORIOS) - E</v>
      </c>
      <c r="G13" s="35" t="str">
        <f>'[1]Access-Dez'!I13</f>
        <v>2</v>
      </c>
      <c r="H13" s="35" t="str">
        <f>'[1]Access-Dez'!J13</f>
        <v>3000</v>
      </c>
      <c r="I13" s="36" t="str">
        <f>'[1]Access-Dez'!K13</f>
        <v>RECURSOS LIVRES DA UNIAO</v>
      </c>
      <c r="J13" s="35" t="str">
        <f>'[1]Access-Dez'!L13</f>
        <v>3</v>
      </c>
      <c r="K13" s="38"/>
      <c r="L13" s="38"/>
      <c r="M13" s="38"/>
      <c r="N13" s="39">
        <f t="shared" si="0"/>
        <v>0</v>
      </c>
      <c r="O13" s="38">
        <v>0</v>
      </c>
      <c r="P13" s="40">
        <f>IF('[1]Access-Dez'!N13=0,'[1]Access-Dez'!M13,0)</f>
        <v>0</v>
      </c>
      <c r="Q13" s="40">
        <f>IF('[1]Access-Dez'!N13&gt;0,'[1]Access-Dez'!N13-('[1]Access-Dez'!N13-'[1]Access-Dez'!M13),0)</f>
        <v>4998403757.9399996</v>
      </c>
      <c r="R13" s="40">
        <f t="shared" si="4"/>
        <v>4998403757.9399996</v>
      </c>
      <c r="S13" s="40">
        <f>'[1]Access-Dez'!O13</f>
        <v>4998403757.9399996</v>
      </c>
      <c r="T13" s="41">
        <f t="shared" si="1"/>
        <v>1</v>
      </c>
      <c r="U13" s="40">
        <f>'[1]Access-Dez'!P13</f>
        <v>4998403757.9399996</v>
      </c>
      <c r="V13" s="41">
        <f t="shared" si="2"/>
        <v>1</v>
      </c>
      <c r="W13" s="40">
        <f>'[1]Access-Dez'!Q13</f>
        <v>4998403757.9399996</v>
      </c>
      <c r="X13" s="41">
        <f t="shared" si="3"/>
        <v>1</v>
      </c>
    </row>
    <row r="14" spans="1:24" s="42" customFormat="1" ht="28.5" customHeight="1" x14ac:dyDescent="0.2">
      <c r="A14" s="35" t="str">
        <f>'[1]Access-Dez'!A14</f>
        <v>33904</v>
      </c>
      <c r="B14" s="35" t="str">
        <f>'[1]Access-Dez'!B14</f>
        <v>FUNDO DO REGIME GERAL DA PREVIDENCIA SOCIAL</v>
      </c>
      <c r="C14" s="35" t="str">
        <f>CONCATENATE('[1]Access-Dez'!C14,".",'[1]Access-Dez'!D14)</f>
        <v>28.846</v>
      </c>
      <c r="D14" s="35" t="str">
        <f>CONCATENATE('[1]Access-Dez'!E14,".",'[1]Access-Dez'!G14)</f>
        <v>0901.0625</v>
      </c>
      <c r="E14" s="36" t="str">
        <f>'[1]Access-Dez'!F14</f>
        <v>OPERACOES ESPECIAIS: CUMPRIMENTO DE SENTENCAS JUDICIAIS</v>
      </c>
      <c r="F14" s="37" t="str">
        <f>'[1]Access-Dez'!H14</f>
        <v>SENTENCAS JUDICIAIS TRANSITADAS EM JULGADO DE PEQUENO VALOR</v>
      </c>
      <c r="G14" s="35" t="str">
        <f>'[1]Access-Dez'!I14</f>
        <v>2</v>
      </c>
      <c r="H14" s="35" t="str">
        <f>'[1]Access-Dez'!J14</f>
        <v>1000</v>
      </c>
      <c r="I14" s="36" t="str">
        <f>'[1]Access-Dez'!K14</f>
        <v>RECURSOS LIVRES DA UNIAO</v>
      </c>
      <c r="J14" s="35" t="str">
        <f>'[1]Access-Dez'!L14</f>
        <v>3</v>
      </c>
      <c r="K14" s="38"/>
      <c r="L14" s="38"/>
      <c r="M14" s="38"/>
      <c r="N14" s="39">
        <f t="shared" si="0"/>
        <v>0</v>
      </c>
      <c r="O14" s="38">
        <v>0</v>
      </c>
      <c r="P14" s="40">
        <f>IF('[1]Access-Dez'!N14=0,'[1]Access-Dez'!M14,0)</f>
        <v>2733226515</v>
      </c>
      <c r="Q14" s="40">
        <f>IF('[1]Access-Dez'!N14&gt;0,'[1]Access-Dez'!N14-('[1]Access-Dez'!N14-'[1]Access-Dez'!M14),0)</f>
        <v>0</v>
      </c>
      <c r="R14" s="40">
        <f t="shared" si="4"/>
        <v>2733226515</v>
      </c>
      <c r="S14" s="40">
        <f>'[1]Access-Dez'!O14</f>
        <v>2733226515</v>
      </c>
      <c r="T14" s="41">
        <f t="shared" si="1"/>
        <v>1</v>
      </c>
      <c r="U14" s="40">
        <f>'[1]Access-Dez'!P14</f>
        <v>2733226505.8499999</v>
      </c>
      <c r="V14" s="41">
        <f t="shared" si="2"/>
        <v>0.99999999665230821</v>
      </c>
      <c r="W14" s="40">
        <f>'[1]Access-Dez'!Q14</f>
        <v>2733226505.8499999</v>
      </c>
      <c r="X14" s="41">
        <f t="shared" si="3"/>
        <v>0.99999999665230821</v>
      </c>
    </row>
    <row r="15" spans="1:24" s="42" customFormat="1" ht="28.5" customHeight="1" x14ac:dyDescent="0.2">
      <c r="A15" s="35" t="str">
        <f>'[1]Access-Dez'!A15</f>
        <v>33904</v>
      </c>
      <c r="B15" s="35" t="str">
        <f>'[1]Access-Dez'!B15</f>
        <v>FUNDO DO REGIME GERAL DA PREVIDENCIA SOCIAL</v>
      </c>
      <c r="C15" s="35" t="str">
        <f>CONCATENATE('[1]Access-Dez'!C15,".",'[1]Access-Dez'!D15)</f>
        <v>28.846</v>
      </c>
      <c r="D15" s="35" t="str">
        <f>CONCATENATE('[1]Access-Dez'!E15,".",'[1]Access-Dez'!G15)</f>
        <v>0901.0625</v>
      </c>
      <c r="E15" s="36" t="str">
        <f>'[1]Access-Dez'!F15</f>
        <v>OPERACOES ESPECIAIS: CUMPRIMENTO DE SENTENCAS JUDICIAIS</v>
      </c>
      <c r="F15" s="37" t="str">
        <f>'[1]Access-Dez'!H15</f>
        <v>SENTENCAS JUDICIAIS TRANSITADAS EM JULGADO DE PEQUENO VALOR</v>
      </c>
      <c r="G15" s="35" t="str">
        <f>'[1]Access-Dez'!I15</f>
        <v>2</v>
      </c>
      <c r="H15" s="35" t="str">
        <f>'[1]Access-Dez'!J15</f>
        <v>3000</v>
      </c>
      <c r="I15" s="36" t="str">
        <f>'[1]Access-Dez'!K15</f>
        <v>RECURSOS LIVRES DA UNIAO</v>
      </c>
      <c r="J15" s="35" t="str">
        <f>'[1]Access-Dez'!L15</f>
        <v>3</v>
      </c>
      <c r="K15" s="38"/>
      <c r="L15" s="38"/>
      <c r="M15" s="38"/>
      <c r="N15" s="39">
        <f t="shared" si="0"/>
        <v>0</v>
      </c>
      <c r="O15" s="38">
        <v>0</v>
      </c>
      <c r="P15" s="40">
        <f>IF('[1]Access-Dez'!N15=0,'[1]Access-Dez'!M15,0)</f>
        <v>514022995</v>
      </c>
      <c r="Q15" s="40">
        <f>IF('[1]Access-Dez'!N15&gt;0,'[1]Access-Dez'!N15-('[1]Access-Dez'!N15-'[1]Access-Dez'!M15),0)</f>
        <v>0</v>
      </c>
      <c r="R15" s="40">
        <f t="shared" si="4"/>
        <v>514022995</v>
      </c>
      <c r="S15" s="40">
        <f>'[1]Access-Dez'!O15</f>
        <v>514022995</v>
      </c>
      <c r="T15" s="41">
        <f t="shared" si="1"/>
        <v>1</v>
      </c>
      <c r="U15" s="40">
        <f>'[1]Access-Dez'!P15</f>
        <v>291890640.16000003</v>
      </c>
      <c r="V15" s="41">
        <f t="shared" si="2"/>
        <v>0.56785521853939636</v>
      </c>
      <c r="W15" s="40">
        <f>'[1]Access-Dez'!Q15</f>
        <v>291890640.16000003</v>
      </c>
      <c r="X15" s="41">
        <f t="shared" si="3"/>
        <v>0.56785521853939636</v>
      </c>
    </row>
    <row r="16" spans="1:24" s="42" customFormat="1" ht="28.5" customHeight="1" x14ac:dyDescent="0.2">
      <c r="A16" s="35" t="str">
        <f>'[1]Access-Dez'!A16</f>
        <v>36211</v>
      </c>
      <c r="B16" s="35" t="str">
        <f>'[1]Access-Dez'!B16</f>
        <v>FUNDACAO NACIONAL DE SAUDE</v>
      </c>
      <c r="C16" s="35" t="str">
        <f>CONCATENATE('[1]Access-Dez'!C16,".",'[1]Access-Dez'!D16)</f>
        <v>28.846</v>
      </c>
      <c r="D16" s="35" t="str">
        <f>CONCATENATE('[1]Access-Dez'!E16,".",'[1]Access-Dez'!G16)</f>
        <v>0901.0005</v>
      </c>
      <c r="E16" s="36" t="str">
        <f>'[1]Access-Dez'!F16</f>
        <v>OPERACOES ESPECIAIS: CUMPRIMENTO DE SENTENCAS JUDICIAIS</v>
      </c>
      <c r="F16" s="37" t="str">
        <f>'[1]Access-Dez'!H16</f>
        <v>SENTENCAS JUDICIAIS TRANSITADAS EM JULGADO (PRECATORIOS)</v>
      </c>
      <c r="G16" s="35" t="str">
        <f>'[1]Access-Dez'!I16</f>
        <v>2</v>
      </c>
      <c r="H16" s="35" t="str">
        <f>'[1]Access-Dez'!J16</f>
        <v>1000</v>
      </c>
      <c r="I16" s="36" t="str">
        <f>'[1]Access-Dez'!K16</f>
        <v>RECURSOS LIVRES DA UNIAO</v>
      </c>
      <c r="J16" s="35" t="str">
        <f>'[1]Access-Dez'!L16</f>
        <v>1</v>
      </c>
      <c r="K16" s="38"/>
      <c r="L16" s="38"/>
      <c r="M16" s="38"/>
      <c r="N16" s="39">
        <f t="shared" si="0"/>
        <v>0</v>
      </c>
      <c r="O16" s="38">
        <v>0</v>
      </c>
      <c r="P16" s="40">
        <f>IF('[1]Access-Dez'!N16=0,'[1]Access-Dez'!M16,0)</f>
        <v>0</v>
      </c>
      <c r="Q16" s="40">
        <f>IF('[1]Access-Dez'!N16&gt;0,'[1]Access-Dez'!N16-('[1]Access-Dez'!N16-'[1]Access-Dez'!M16),0)</f>
        <v>746381.43</v>
      </c>
      <c r="R16" s="40">
        <f t="shared" si="4"/>
        <v>746381.43</v>
      </c>
      <c r="S16" s="40">
        <f>'[1]Access-Dez'!O16</f>
        <v>746381.43</v>
      </c>
      <c r="T16" s="41">
        <f t="shared" si="1"/>
        <v>1</v>
      </c>
      <c r="U16" s="40">
        <f>'[1]Access-Dez'!P16</f>
        <v>746381.43</v>
      </c>
      <c r="V16" s="41">
        <f t="shared" si="2"/>
        <v>1</v>
      </c>
      <c r="W16" s="40">
        <f>'[1]Access-Dez'!Q16</f>
        <v>746381.43</v>
      </c>
      <c r="X16" s="41">
        <f t="shared" si="3"/>
        <v>1</v>
      </c>
    </row>
    <row r="17" spans="1:24" s="42" customFormat="1" ht="28.5" customHeight="1" x14ac:dyDescent="0.2">
      <c r="A17" s="35" t="str">
        <f>'[1]Access-Dez'!A17</f>
        <v>36213</v>
      </c>
      <c r="B17" s="35" t="str">
        <f>'[1]Access-Dez'!B17</f>
        <v>AGENCIA NACIONAL DE SAUDE SUPLEMENTAR</v>
      </c>
      <c r="C17" s="35" t="str">
        <f>CONCATENATE('[1]Access-Dez'!C17,".",'[1]Access-Dez'!D17)</f>
        <v>28.846</v>
      </c>
      <c r="D17" s="35" t="str">
        <f>CONCATENATE('[1]Access-Dez'!E17,".",'[1]Access-Dez'!G17)</f>
        <v>0901.0005</v>
      </c>
      <c r="E17" s="36" t="str">
        <f>'[1]Access-Dez'!F17</f>
        <v>OPERACOES ESPECIAIS: CUMPRIMENTO DE SENTENCAS JUDICIAIS</v>
      </c>
      <c r="F17" s="37" t="str">
        <f>'[1]Access-Dez'!H17</f>
        <v>SENTENCAS JUDICIAIS TRANSITADAS EM JULGADO (PRECATORIOS)</v>
      </c>
      <c r="G17" s="35" t="str">
        <f>'[1]Access-Dez'!I17</f>
        <v>2</v>
      </c>
      <c r="H17" s="35" t="str">
        <f>'[1]Access-Dez'!J17</f>
        <v>1003</v>
      </c>
      <c r="I17" s="36" t="str">
        <f>'[1]Access-Dez'!K17</f>
        <v>RECURSOS UO APLICACAO SEGURIDADE SOCIAL</v>
      </c>
      <c r="J17" s="35" t="str">
        <f>'[1]Access-Dez'!L17</f>
        <v>3</v>
      </c>
      <c r="K17" s="38"/>
      <c r="L17" s="38"/>
      <c r="M17" s="38"/>
      <c r="N17" s="39">
        <f t="shared" si="0"/>
        <v>0</v>
      </c>
      <c r="O17" s="38">
        <v>0</v>
      </c>
      <c r="P17" s="40">
        <f>IF('[1]Access-Dez'!N17=0,'[1]Access-Dez'!M17,0)</f>
        <v>0</v>
      </c>
      <c r="Q17" s="40">
        <f>IF('[1]Access-Dez'!N17&gt;0,'[1]Access-Dez'!N17-('[1]Access-Dez'!N17-'[1]Access-Dez'!M17),0)</f>
        <v>7635009.1699999999</v>
      </c>
      <c r="R17" s="40">
        <f t="shared" si="4"/>
        <v>7635009.1699999999</v>
      </c>
      <c r="S17" s="40">
        <f>'[1]Access-Dez'!O17</f>
        <v>7635009.1699999999</v>
      </c>
      <c r="T17" s="41">
        <f t="shared" si="1"/>
        <v>1</v>
      </c>
      <c r="U17" s="40">
        <f>'[1]Access-Dez'!P17</f>
        <v>7635009.1699999999</v>
      </c>
      <c r="V17" s="41">
        <f t="shared" si="2"/>
        <v>1</v>
      </c>
      <c r="W17" s="40">
        <f>'[1]Access-Dez'!Q17</f>
        <v>7635009.1699999999</v>
      </c>
      <c r="X17" s="41">
        <f t="shared" si="3"/>
        <v>1</v>
      </c>
    </row>
    <row r="18" spans="1:24" s="42" customFormat="1" ht="28.5" customHeight="1" x14ac:dyDescent="0.2">
      <c r="A18" s="35" t="str">
        <f>'[1]Access-Dez'!A18</f>
        <v>40901</v>
      </c>
      <c r="B18" s="35" t="str">
        <f>'[1]Access-Dez'!B18</f>
        <v>FUNDO DE AMPARO AO TRABALHADOR - FAT</v>
      </c>
      <c r="C18" s="35" t="str">
        <f>CONCATENATE('[1]Access-Dez'!C18,".",'[1]Access-Dez'!D18)</f>
        <v>28.846</v>
      </c>
      <c r="D18" s="35" t="str">
        <f>CONCATENATE('[1]Access-Dez'!E18,".",'[1]Access-Dez'!G18)</f>
        <v>0901.0625</v>
      </c>
      <c r="E18" s="36" t="str">
        <f>'[1]Access-Dez'!F18</f>
        <v>OPERACOES ESPECIAIS: CUMPRIMENTO DE SENTENCAS JUDICIAIS</v>
      </c>
      <c r="F18" s="37" t="str">
        <f>'[1]Access-Dez'!H18</f>
        <v>SENTENCAS JUDICIAIS TRANSITADAS EM JULGADO DE PEQUENO VALOR</v>
      </c>
      <c r="G18" s="35" t="str">
        <f>'[1]Access-Dez'!I18</f>
        <v>2</v>
      </c>
      <c r="H18" s="35" t="str">
        <f>'[1]Access-Dez'!J18</f>
        <v>1040</v>
      </c>
      <c r="I18" s="36" t="str">
        <f>'[1]Access-Dez'!K18</f>
        <v>SEGURO-DESEMPREGO, ABONO SALARIAL E PREV.SOC.</v>
      </c>
      <c r="J18" s="35" t="str">
        <f>'[1]Access-Dez'!L18</f>
        <v>3</v>
      </c>
      <c r="K18" s="38"/>
      <c r="L18" s="38"/>
      <c r="M18" s="38"/>
      <c r="N18" s="39">
        <f t="shared" si="0"/>
        <v>0</v>
      </c>
      <c r="O18" s="38">
        <v>0</v>
      </c>
      <c r="P18" s="40">
        <f>IF('[1]Access-Dez'!N18=0,'[1]Access-Dez'!M18,0)</f>
        <v>1780174</v>
      </c>
      <c r="Q18" s="40">
        <f>IF('[1]Access-Dez'!N18&gt;0,'[1]Access-Dez'!N18-('[1]Access-Dez'!N18-'[1]Access-Dez'!M18),0)</f>
        <v>0</v>
      </c>
      <c r="R18" s="40">
        <f t="shared" si="4"/>
        <v>1780174</v>
      </c>
      <c r="S18" s="40">
        <f>'[1]Access-Dez'!O18</f>
        <v>1780174</v>
      </c>
      <c r="T18" s="41">
        <f t="shared" si="1"/>
        <v>1</v>
      </c>
      <c r="U18" s="40">
        <f>'[1]Access-Dez'!P18</f>
        <v>1590773.22</v>
      </c>
      <c r="V18" s="41">
        <f t="shared" si="2"/>
        <v>0.89360546778011585</v>
      </c>
      <c r="W18" s="40">
        <f>'[1]Access-Dez'!Q18</f>
        <v>1590773.22</v>
      </c>
      <c r="X18" s="41">
        <f t="shared" si="3"/>
        <v>0.89360546778011585</v>
      </c>
    </row>
    <row r="19" spans="1:24" s="42" customFormat="1" ht="28.5" customHeight="1" x14ac:dyDescent="0.2">
      <c r="A19" s="35" t="str">
        <f>'[1]Access-Dez'!A19</f>
        <v>55901</v>
      </c>
      <c r="B19" s="35" t="str">
        <f>'[1]Access-Dez'!B19</f>
        <v>FUNDO NACIONAL DE ASSISTENCIA SOCIAL</v>
      </c>
      <c r="C19" s="35" t="str">
        <f>CONCATENATE('[1]Access-Dez'!C19,".",'[1]Access-Dez'!D19)</f>
        <v>28.846</v>
      </c>
      <c r="D19" s="35" t="str">
        <f>CONCATENATE('[1]Access-Dez'!E19,".",'[1]Access-Dez'!G19)</f>
        <v>0901.0005</v>
      </c>
      <c r="E19" s="36" t="str">
        <f>'[1]Access-Dez'!F19</f>
        <v>OPERACOES ESPECIAIS: CUMPRIMENTO DE SENTENCAS JUDICIAIS</v>
      </c>
      <c r="F19" s="37" t="str">
        <f>'[1]Access-Dez'!H19</f>
        <v>SENTENCAS JUDICIAIS TRANSITADAS EM JULGADO (PRECATORIOS)</v>
      </c>
      <c r="G19" s="35" t="str">
        <f>'[1]Access-Dez'!I19</f>
        <v>2</v>
      </c>
      <c r="H19" s="35" t="str">
        <f>'[1]Access-Dez'!J19</f>
        <v>1000</v>
      </c>
      <c r="I19" s="36" t="str">
        <f>'[1]Access-Dez'!K19</f>
        <v>RECURSOS LIVRES DA UNIAO</v>
      </c>
      <c r="J19" s="35" t="str">
        <f>'[1]Access-Dez'!L19</f>
        <v>3</v>
      </c>
      <c r="K19" s="38"/>
      <c r="L19" s="38"/>
      <c r="M19" s="38"/>
      <c r="N19" s="39">
        <f t="shared" si="0"/>
        <v>0</v>
      </c>
      <c r="O19" s="38">
        <v>0</v>
      </c>
      <c r="P19" s="40">
        <f>IF('[1]Access-Dez'!N19=0,'[1]Access-Dez'!M19,0)</f>
        <v>0</v>
      </c>
      <c r="Q19" s="40">
        <f>IF('[1]Access-Dez'!N19&gt;0,'[1]Access-Dez'!N19-('[1]Access-Dez'!N19-'[1]Access-Dez'!M19),0)</f>
        <v>19820323.859999999</v>
      </c>
      <c r="R19" s="40">
        <f t="shared" si="4"/>
        <v>19820323.859999999</v>
      </c>
      <c r="S19" s="40">
        <f>'[1]Access-Dez'!O19</f>
        <v>19820323.859999999</v>
      </c>
      <c r="T19" s="41">
        <f t="shared" si="1"/>
        <v>1</v>
      </c>
      <c r="U19" s="40">
        <f>'[1]Access-Dez'!P19</f>
        <v>19820323.859999999</v>
      </c>
      <c r="V19" s="41">
        <f t="shared" si="2"/>
        <v>1</v>
      </c>
      <c r="W19" s="40">
        <f>'[1]Access-Dez'!Q19</f>
        <v>19820323.859999999</v>
      </c>
      <c r="X19" s="41">
        <f t="shared" si="3"/>
        <v>1</v>
      </c>
    </row>
    <row r="20" spans="1:24" s="42" customFormat="1" ht="28.5" customHeight="1" x14ac:dyDescent="0.2">
      <c r="A20" s="35" t="str">
        <f>'[1]Access-Dez'!A20</f>
        <v>55901</v>
      </c>
      <c r="B20" s="35" t="str">
        <f>'[1]Access-Dez'!B20</f>
        <v>FUNDO NACIONAL DE ASSISTENCIA SOCIAL</v>
      </c>
      <c r="C20" s="35" t="str">
        <f>CONCATENATE('[1]Access-Dez'!C20,".",'[1]Access-Dez'!D20)</f>
        <v>28.846</v>
      </c>
      <c r="D20" s="35" t="str">
        <f>CONCATENATE('[1]Access-Dez'!E20,".",'[1]Access-Dez'!G20)</f>
        <v>0901.00WU</v>
      </c>
      <c r="E20" s="36" t="str">
        <f>'[1]Access-Dez'!F20</f>
        <v>OPERACOES ESPECIAIS: CUMPRIMENTO DE SENTENCAS JUDICIAIS</v>
      </c>
      <c r="F20" s="37" t="str">
        <f>'[1]Access-Dez'!H20</f>
        <v>SENTENCAS JUDICIAIS TRANSITADAS EM JULGADO (PRECATORIOS) - E</v>
      </c>
      <c r="G20" s="35" t="str">
        <f>'[1]Access-Dez'!I20</f>
        <v>2</v>
      </c>
      <c r="H20" s="35" t="str">
        <f>'[1]Access-Dez'!J20</f>
        <v>1000</v>
      </c>
      <c r="I20" s="36" t="str">
        <f>'[1]Access-Dez'!K20</f>
        <v>RECURSOS LIVRES DA UNIAO</v>
      </c>
      <c r="J20" s="35" t="str">
        <f>'[1]Access-Dez'!L20</f>
        <v>3</v>
      </c>
      <c r="K20" s="38"/>
      <c r="L20" s="38"/>
      <c r="M20" s="38"/>
      <c r="N20" s="39">
        <f t="shared" si="0"/>
        <v>0</v>
      </c>
      <c r="O20" s="38">
        <v>0</v>
      </c>
      <c r="P20" s="40">
        <f>IF('[1]Access-Dez'!N20=0,'[1]Access-Dez'!M20,0)</f>
        <v>0</v>
      </c>
      <c r="Q20" s="40">
        <f>IF('[1]Access-Dez'!N20&gt;0,'[1]Access-Dez'!N20-('[1]Access-Dez'!N20-'[1]Access-Dez'!M20),0)</f>
        <v>61826119</v>
      </c>
      <c r="R20" s="40">
        <f t="shared" si="4"/>
        <v>61826119</v>
      </c>
      <c r="S20" s="40">
        <f>'[1]Access-Dez'!O20</f>
        <v>61826119</v>
      </c>
      <c r="T20" s="41">
        <f t="shared" si="1"/>
        <v>1</v>
      </c>
      <c r="U20" s="40">
        <f>'[1]Access-Dez'!P20</f>
        <v>61826119</v>
      </c>
      <c r="V20" s="41">
        <f t="shared" si="2"/>
        <v>1</v>
      </c>
      <c r="W20" s="40">
        <f>'[1]Access-Dez'!Q20</f>
        <v>61826119</v>
      </c>
      <c r="X20" s="41">
        <f t="shared" si="3"/>
        <v>1</v>
      </c>
    </row>
    <row r="21" spans="1:24" s="42" customFormat="1" ht="28.5" customHeight="1" x14ac:dyDescent="0.2">
      <c r="A21" s="35" t="str">
        <f>'[1]Access-Dez'!A21</f>
        <v>55901</v>
      </c>
      <c r="B21" s="35" t="str">
        <f>'[1]Access-Dez'!B21</f>
        <v>FUNDO NACIONAL DE ASSISTENCIA SOCIAL</v>
      </c>
      <c r="C21" s="35" t="str">
        <f>CONCATENATE('[1]Access-Dez'!C21,".",'[1]Access-Dez'!D21)</f>
        <v>28.846</v>
      </c>
      <c r="D21" s="35" t="str">
        <f>CONCATENATE('[1]Access-Dez'!E21,".",'[1]Access-Dez'!G21)</f>
        <v>0901.0625</v>
      </c>
      <c r="E21" s="36" t="str">
        <f>'[1]Access-Dez'!F21</f>
        <v>OPERACOES ESPECIAIS: CUMPRIMENTO DE SENTENCAS JUDICIAIS</v>
      </c>
      <c r="F21" s="37" t="str">
        <f>'[1]Access-Dez'!H21</f>
        <v>SENTENCAS JUDICIAIS TRANSITADAS EM JULGADO DE PEQUENO VALOR</v>
      </c>
      <c r="G21" s="35" t="str">
        <f>'[1]Access-Dez'!I21</f>
        <v>2</v>
      </c>
      <c r="H21" s="35" t="str">
        <f>'[1]Access-Dez'!J21</f>
        <v>1000</v>
      </c>
      <c r="I21" s="36" t="str">
        <f>'[1]Access-Dez'!K21</f>
        <v>RECURSOS LIVRES DA UNIAO</v>
      </c>
      <c r="J21" s="35" t="str">
        <f>'[1]Access-Dez'!L21</f>
        <v>3</v>
      </c>
      <c r="K21" s="38"/>
      <c r="L21" s="38"/>
      <c r="M21" s="38"/>
      <c r="N21" s="39">
        <f t="shared" si="0"/>
        <v>0</v>
      </c>
      <c r="O21" s="38">
        <v>0</v>
      </c>
      <c r="P21" s="40">
        <f>IF('[1]Access-Dez'!N21=0,'[1]Access-Dez'!M21,0)</f>
        <v>434495557</v>
      </c>
      <c r="Q21" s="40">
        <f>IF('[1]Access-Dez'!N21&gt;0,'[1]Access-Dez'!N21-('[1]Access-Dez'!N21-'[1]Access-Dez'!M21),0)</f>
        <v>0</v>
      </c>
      <c r="R21" s="40">
        <f t="shared" si="4"/>
        <v>434495557</v>
      </c>
      <c r="S21" s="40">
        <f>'[1]Access-Dez'!O21</f>
        <v>434495557</v>
      </c>
      <c r="T21" s="41">
        <f t="shared" si="1"/>
        <v>1</v>
      </c>
      <c r="U21" s="40">
        <f>'[1]Access-Dez'!P21</f>
        <v>434495550.69999999</v>
      </c>
      <c r="V21" s="41">
        <f t="shared" si="2"/>
        <v>0.99999998550042712</v>
      </c>
      <c r="W21" s="40">
        <f>'[1]Access-Dez'!Q21</f>
        <v>434495550.69999999</v>
      </c>
      <c r="X21" s="41">
        <f t="shared" si="3"/>
        <v>0.99999998550042712</v>
      </c>
    </row>
    <row r="22" spans="1:24" s="42" customFormat="1" ht="28.5" customHeight="1" x14ac:dyDescent="0.2">
      <c r="A22" s="35" t="str">
        <f>'[1]Access-Dez'!A22</f>
        <v>55901</v>
      </c>
      <c r="B22" s="35" t="str">
        <f>'[1]Access-Dez'!B22</f>
        <v>FUNDO NACIONAL DE ASSISTENCIA SOCIAL</v>
      </c>
      <c r="C22" s="35" t="str">
        <f>CONCATENATE('[1]Access-Dez'!C22,".",'[1]Access-Dez'!D22)</f>
        <v>28.846</v>
      </c>
      <c r="D22" s="35" t="str">
        <f>CONCATENATE('[1]Access-Dez'!E22,".",'[1]Access-Dez'!G22)</f>
        <v>0901.0625</v>
      </c>
      <c r="E22" s="36" t="str">
        <f>'[1]Access-Dez'!F22</f>
        <v>OPERACOES ESPECIAIS: CUMPRIMENTO DE SENTENCAS JUDICIAIS</v>
      </c>
      <c r="F22" s="37" t="str">
        <f>'[1]Access-Dez'!H22</f>
        <v>SENTENCAS JUDICIAIS TRANSITADAS EM JULGADO DE PEQUENO VALOR</v>
      </c>
      <c r="G22" s="35" t="str">
        <f>'[1]Access-Dez'!I22</f>
        <v>2</v>
      </c>
      <c r="H22" s="35" t="str">
        <f>'[1]Access-Dez'!J22</f>
        <v>3000</v>
      </c>
      <c r="I22" s="36" t="str">
        <f>'[1]Access-Dez'!K22</f>
        <v>RECURSOS LIVRES DA UNIAO</v>
      </c>
      <c r="J22" s="35" t="str">
        <f>'[1]Access-Dez'!L22</f>
        <v>3</v>
      </c>
      <c r="K22" s="38"/>
      <c r="L22" s="38"/>
      <c r="M22" s="38"/>
      <c r="N22" s="39">
        <f t="shared" si="0"/>
        <v>0</v>
      </c>
      <c r="O22" s="38">
        <v>0</v>
      </c>
      <c r="P22" s="40">
        <f>IF('[1]Access-Dez'!N22=0,'[1]Access-Dez'!M22,0)</f>
        <v>242078680</v>
      </c>
      <c r="Q22" s="40">
        <f>IF('[1]Access-Dez'!N22&gt;0,'[1]Access-Dez'!N22-('[1]Access-Dez'!N22-'[1]Access-Dez'!M22),0)</f>
        <v>0</v>
      </c>
      <c r="R22" s="40">
        <f t="shared" si="4"/>
        <v>242078680</v>
      </c>
      <c r="S22" s="40">
        <f>'[1]Access-Dez'!O22</f>
        <v>242078680</v>
      </c>
      <c r="T22" s="41">
        <f t="shared" si="1"/>
        <v>1</v>
      </c>
      <c r="U22" s="40">
        <f>'[1]Access-Dez'!P22</f>
        <v>194968457.81999999</v>
      </c>
      <c r="V22" s="41">
        <f t="shared" si="2"/>
        <v>0.80539293183521987</v>
      </c>
      <c r="W22" s="40">
        <f>'[1]Access-Dez'!Q22</f>
        <v>194968457.81999999</v>
      </c>
      <c r="X22" s="41">
        <f t="shared" si="3"/>
        <v>0.80539293183521987</v>
      </c>
    </row>
    <row r="23" spans="1:24" s="42" customFormat="1" ht="28.5" customHeight="1" x14ac:dyDescent="0.2">
      <c r="A23" s="35" t="str">
        <f>'[1]Access-Dez'!A23</f>
        <v>71103</v>
      </c>
      <c r="B23" s="35" t="str">
        <f>'[1]Access-Dez'!B23</f>
        <v>ENCARGOS FINANC.DA UNIAO-SENTENCAS JUDICIAIS</v>
      </c>
      <c r="C23" s="35" t="str">
        <f>CONCATENATE('[1]Access-Dez'!C23,".",'[1]Access-Dez'!D23)</f>
        <v>28.846</v>
      </c>
      <c r="D23" s="35" t="str">
        <f>CONCATENATE('[1]Access-Dez'!E23,".",'[1]Access-Dez'!G23)</f>
        <v>0901.0005</v>
      </c>
      <c r="E23" s="36" t="str">
        <f>'[1]Access-Dez'!F23</f>
        <v>OPERACOES ESPECIAIS: CUMPRIMENTO DE SENTENCAS JUDICIAIS</v>
      </c>
      <c r="F23" s="37" t="str">
        <f>'[1]Access-Dez'!H23</f>
        <v>SENTENCAS JUDICIAIS TRANSITADAS EM JULGADO (PRECATORIOS)</v>
      </c>
      <c r="G23" s="35" t="str">
        <f>'[1]Access-Dez'!I23</f>
        <v>1</v>
      </c>
      <c r="H23" s="35" t="str">
        <f>'[1]Access-Dez'!J23</f>
        <v>1000</v>
      </c>
      <c r="I23" s="36" t="str">
        <f>'[1]Access-Dez'!K23</f>
        <v>RECURSOS LIVRES DA UNIAO</v>
      </c>
      <c r="J23" s="35" t="str">
        <f>'[1]Access-Dez'!L23</f>
        <v>5</v>
      </c>
      <c r="K23" s="38"/>
      <c r="L23" s="38"/>
      <c r="M23" s="38"/>
      <c r="N23" s="39">
        <f t="shared" si="0"/>
        <v>0</v>
      </c>
      <c r="O23" s="38">
        <v>0</v>
      </c>
      <c r="P23" s="40">
        <f>IF('[1]Access-Dez'!N23=0,'[1]Access-Dez'!M23,0)</f>
        <v>0</v>
      </c>
      <c r="Q23" s="40">
        <f>IF('[1]Access-Dez'!N23&gt;0,'[1]Access-Dez'!N23-('[1]Access-Dez'!N23-'[1]Access-Dez'!M23),0)</f>
        <v>84274110</v>
      </c>
      <c r="R23" s="40">
        <f t="shared" si="4"/>
        <v>84274110</v>
      </c>
      <c r="S23" s="40">
        <f>'[1]Access-Dez'!O23</f>
        <v>84274110</v>
      </c>
      <c r="T23" s="41">
        <f t="shared" si="1"/>
        <v>1</v>
      </c>
      <c r="U23" s="40">
        <f>'[1]Access-Dez'!P23</f>
        <v>84274110</v>
      </c>
      <c r="V23" s="41">
        <f t="shared" si="2"/>
        <v>1</v>
      </c>
      <c r="W23" s="40">
        <f>'[1]Access-Dez'!Q23</f>
        <v>84274110</v>
      </c>
      <c r="X23" s="41">
        <f t="shared" si="3"/>
        <v>1</v>
      </c>
    </row>
    <row r="24" spans="1:24" s="42" customFormat="1" ht="28.5" customHeight="1" x14ac:dyDescent="0.2">
      <c r="A24" s="35" t="str">
        <f>'[1]Access-Dez'!A24</f>
        <v>71103</v>
      </c>
      <c r="B24" s="35" t="str">
        <f>'[1]Access-Dez'!B24</f>
        <v>ENCARGOS FINANC.DA UNIAO-SENTENCAS JUDICIAIS</v>
      </c>
      <c r="C24" s="35" t="str">
        <f>CONCATENATE('[1]Access-Dez'!C24,".",'[1]Access-Dez'!D24)</f>
        <v>28.846</v>
      </c>
      <c r="D24" s="35" t="str">
        <f>CONCATENATE('[1]Access-Dez'!E24,".",'[1]Access-Dez'!G24)</f>
        <v>0901.0005</v>
      </c>
      <c r="E24" s="36" t="str">
        <f>'[1]Access-Dez'!F24</f>
        <v>OPERACOES ESPECIAIS: CUMPRIMENTO DE SENTENCAS JUDICIAIS</v>
      </c>
      <c r="F24" s="37" t="str">
        <f>'[1]Access-Dez'!H24</f>
        <v>SENTENCAS JUDICIAIS TRANSITADAS EM JULGADO (PRECATORIOS)</v>
      </c>
      <c r="G24" s="35" t="str">
        <f>'[1]Access-Dez'!I24</f>
        <v>1</v>
      </c>
      <c r="H24" s="35" t="str">
        <f>'[1]Access-Dez'!J24</f>
        <v>1000</v>
      </c>
      <c r="I24" s="36" t="str">
        <f>'[1]Access-Dez'!K24</f>
        <v>RECURSOS LIVRES DA UNIAO</v>
      </c>
      <c r="J24" s="35" t="str">
        <f>'[1]Access-Dez'!L24</f>
        <v>3</v>
      </c>
      <c r="K24" s="38"/>
      <c r="L24" s="38"/>
      <c r="M24" s="38"/>
      <c r="N24" s="39">
        <f t="shared" si="0"/>
        <v>0</v>
      </c>
      <c r="O24" s="38">
        <v>0</v>
      </c>
      <c r="P24" s="40">
        <f>IF('[1]Access-Dez'!N24=0,'[1]Access-Dez'!M24,0)</f>
        <v>0</v>
      </c>
      <c r="Q24" s="40">
        <f>IF('[1]Access-Dez'!N24&gt;0,'[1]Access-Dez'!N24-('[1]Access-Dez'!N24-'[1]Access-Dez'!M24),0)</f>
        <v>972468299.25</v>
      </c>
      <c r="R24" s="40">
        <f t="shared" si="4"/>
        <v>972468299.25</v>
      </c>
      <c r="S24" s="40">
        <f>'[1]Access-Dez'!O24</f>
        <v>972454621.21000004</v>
      </c>
      <c r="T24" s="41">
        <f t="shared" si="1"/>
        <v>0.99998593471888952</v>
      </c>
      <c r="U24" s="40">
        <f>'[1]Access-Dez'!P24</f>
        <v>972454621.21000004</v>
      </c>
      <c r="V24" s="41">
        <f t="shared" si="2"/>
        <v>0.99998593471888952</v>
      </c>
      <c r="W24" s="40">
        <f>'[1]Access-Dez'!Q24</f>
        <v>972454621.21000004</v>
      </c>
      <c r="X24" s="41">
        <f t="shared" si="3"/>
        <v>0.99998593471888952</v>
      </c>
    </row>
    <row r="25" spans="1:24" s="42" customFormat="1" ht="28.5" customHeight="1" x14ac:dyDescent="0.2">
      <c r="A25" s="35" t="str">
        <f>'[1]Access-Dez'!A25</f>
        <v>71103</v>
      </c>
      <c r="B25" s="35" t="str">
        <f>'[1]Access-Dez'!B25</f>
        <v>ENCARGOS FINANC.DA UNIAO-SENTENCAS JUDICIAIS</v>
      </c>
      <c r="C25" s="35" t="str">
        <f>CONCATENATE('[1]Access-Dez'!C25,".",'[1]Access-Dez'!D25)</f>
        <v>28.846</v>
      </c>
      <c r="D25" s="35" t="str">
        <f>CONCATENATE('[1]Access-Dez'!E25,".",'[1]Access-Dez'!G25)</f>
        <v>0901.0005</v>
      </c>
      <c r="E25" s="36" t="str">
        <f>'[1]Access-Dez'!F25</f>
        <v>OPERACOES ESPECIAIS: CUMPRIMENTO DE SENTENCAS JUDICIAIS</v>
      </c>
      <c r="F25" s="37" t="str">
        <f>'[1]Access-Dez'!H25</f>
        <v>SENTENCAS JUDICIAIS TRANSITADAS EM JULGADO (PRECATORIOS)</v>
      </c>
      <c r="G25" s="35" t="str">
        <f>'[1]Access-Dez'!I25</f>
        <v>1</v>
      </c>
      <c r="H25" s="35" t="str">
        <f>'[1]Access-Dez'!J25</f>
        <v>1000</v>
      </c>
      <c r="I25" s="36" t="str">
        <f>'[1]Access-Dez'!K25</f>
        <v>RECURSOS LIVRES DA UNIAO</v>
      </c>
      <c r="J25" s="35" t="str">
        <f>'[1]Access-Dez'!L25</f>
        <v>1</v>
      </c>
      <c r="K25" s="38"/>
      <c r="L25" s="38"/>
      <c r="M25" s="38"/>
      <c r="N25" s="39">
        <f t="shared" si="0"/>
        <v>0</v>
      </c>
      <c r="O25" s="38">
        <v>0</v>
      </c>
      <c r="P25" s="40">
        <f>IF('[1]Access-Dez'!N25=0,'[1]Access-Dez'!M25,0)</f>
        <v>0</v>
      </c>
      <c r="Q25" s="40">
        <f>IF('[1]Access-Dez'!N25&gt;0,'[1]Access-Dez'!N25-('[1]Access-Dez'!N25-'[1]Access-Dez'!M25),0)</f>
        <v>132207156.73999999</v>
      </c>
      <c r="R25" s="40">
        <f t="shared" si="4"/>
        <v>132207156.73999999</v>
      </c>
      <c r="S25" s="40">
        <f>'[1]Access-Dez'!O25</f>
        <v>132207156.73999999</v>
      </c>
      <c r="T25" s="41">
        <f t="shared" si="1"/>
        <v>1</v>
      </c>
      <c r="U25" s="40">
        <f>'[1]Access-Dez'!P25</f>
        <v>132207156.73999999</v>
      </c>
      <c r="V25" s="41">
        <f t="shared" si="2"/>
        <v>1</v>
      </c>
      <c r="W25" s="40">
        <f>'[1]Access-Dez'!Q25</f>
        <v>132207156.73999999</v>
      </c>
      <c r="X25" s="41">
        <f t="shared" si="3"/>
        <v>1</v>
      </c>
    </row>
    <row r="26" spans="1:24" s="42" customFormat="1" ht="28.5" customHeight="1" x14ac:dyDescent="0.2">
      <c r="A26" s="35" t="str">
        <f>'[1]Access-Dez'!A26</f>
        <v>71103</v>
      </c>
      <c r="B26" s="35" t="str">
        <f>'[1]Access-Dez'!B26</f>
        <v>ENCARGOS FINANC.DA UNIAO-SENTENCAS JUDICIAIS</v>
      </c>
      <c r="C26" s="35" t="str">
        <f>CONCATENATE('[1]Access-Dez'!C26,".",'[1]Access-Dez'!D26)</f>
        <v>28.846</v>
      </c>
      <c r="D26" s="35" t="str">
        <f>CONCATENATE('[1]Access-Dez'!E26,".",'[1]Access-Dez'!G26)</f>
        <v>0901.00G5</v>
      </c>
      <c r="E26" s="36" t="str">
        <f>'[1]Access-Dez'!F26</f>
        <v>OPERACOES ESPECIAIS: CUMPRIMENTO DE SENTENCAS JUDICIAIS</v>
      </c>
      <c r="F26" s="37" t="str">
        <f>'[1]Access-Dez'!H26</f>
        <v>CONTRIBUICAO DA UNIAO, DE SUAS AUTARQUIAS E FUNDACOES PARA O</v>
      </c>
      <c r="G26" s="35" t="str">
        <f>'[1]Access-Dez'!I26</f>
        <v>1</v>
      </c>
      <c r="H26" s="35" t="str">
        <f>'[1]Access-Dez'!J26</f>
        <v>1000</v>
      </c>
      <c r="I26" s="36" t="str">
        <f>'[1]Access-Dez'!K26</f>
        <v>RECURSOS LIVRES DA UNIAO</v>
      </c>
      <c r="J26" s="35" t="str">
        <f>'[1]Access-Dez'!L26</f>
        <v>1</v>
      </c>
      <c r="K26" s="38"/>
      <c r="L26" s="38"/>
      <c r="M26" s="38"/>
      <c r="N26" s="39">
        <f t="shared" si="0"/>
        <v>0</v>
      </c>
      <c r="O26" s="38">
        <v>0</v>
      </c>
      <c r="P26" s="40">
        <f>IF('[1]Access-Dez'!N26=0,'[1]Access-Dez'!M26,0)</f>
        <v>13229191.52</v>
      </c>
      <c r="Q26" s="40">
        <f>IF('[1]Access-Dez'!N26&gt;0,'[1]Access-Dez'!N26-('[1]Access-Dez'!N26-'[1]Access-Dez'!M26),0)</f>
        <v>0</v>
      </c>
      <c r="R26" s="40">
        <f t="shared" si="4"/>
        <v>13229191.52</v>
      </c>
      <c r="S26" s="40">
        <f>'[1]Access-Dez'!O26</f>
        <v>13229191.52</v>
      </c>
      <c r="T26" s="41">
        <f t="shared" si="1"/>
        <v>1</v>
      </c>
      <c r="U26" s="40">
        <f>'[1]Access-Dez'!P26</f>
        <v>13229191.52</v>
      </c>
      <c r="V26" s="41">
        <f t="shared" si="2"/>
        <v>1</v>
      </c>
      <c r="W26" s="40">
        <f>'[1]Access-Dez'!Q26</f>
        <v>13229191.52</v>
      </c>
      <c r="X26" s="41">
        <f t="shared" si="3"/>
        <v>1</v>
      </c>
    </row>
    <row r="27" spans="1:24" s="42" customFormat="1" ht="28.5" customHeight="1" x14ac:dyDescent="0.2">
      <c r="A27" s="35" t="str">
        <f>'[1]Access-Dez'!A27</f>
        <v>71103</v>
      </c>
      <c r="B27" s="35" t="str">
        <f>'[1]Access-Dez'!B27</f>
        <v>ENCARGOS FINANC.DA UNIAO-SENTENCAS JUDICIAIS</v>
      </c>
      <c r="C27" s="35" t="str">
        <f>CONCATENATE('[1]Access-Dez'!C27,".",'[1]Access-Dez'!D27)</f>
        <v>28.846</v>
      </c>
      <c r="D27" s="35" t="str">
        <f>CONCATENATE('[1]Access-Dez'!E27,".",'[1]Access-Dez'!G27)</f>
        <v>0901.00WU</v>
      </c>
      <c r="E27" s="36" t="str">
        <f>'[1]Access-Dez'!F27</f>
        <v>OPERACOES ESPECIAIS: CUMPRIMENTO DE SENTENCAS JUDICIAIS</v>
      </c>
      <c r="F27" s="37" t="str">
        <f>'[1]Access-Dez'!H27</f>
        <v>SENTENCAS JUDICIAIS TRANSITADAS EM JULGADO (PRECATORIOS) - E</v>
      </c>
      <c r="G27" s="35" t="str">
        <f>'[1]Access-Dez'!I27</f>
        <v>1</v>
      </c>
      <c r="H27" s="35" t="str">
        <f>'[1]Access-Dez'!J27</f>
        <v>1000</v>
      </c>
      <c r="I27" s="36" t="str">
        <f>'[1]Access-Dez'!K27</f>
        <v>RECURSOS LIVRES DA UNIAO</v>
      </c>
      <c r="J27" s="35" t="str">
        <f>'[1]Access-Dez'!L27</f>
        <v>5</v>
      </c>
      <c r="K27" s="38"/>
      <c r="L27" s="38"/>
      <c r="M27" s="38"/>
      <c r="N27" s="39">
        <f t="shared" si="0"/>
        <v>0</v>
      </c>
      <c r="O27" s="38">
        <v>0</v>
      </c>
      <c r="P27" s="40">
        <f>IF('[1]Access-Dez'!N27=0,'[1]Access-Dez'!M27,0)</f>
        <v>0</v>
      </c>
      <c r="Q27" s="40">
        <f>IF('[1]Access-Dez'!N27&gt;0,'[1]Access-Dez'!N27-('[1]Access-Dez'!N27-'[1]Access-Dez'!M27),0)</f>
        <v>279246225.36000001</v>
      </c>
      <c r="R27" s="40">
        <f t="shared" si="4"/>
        <v>279246225.36000001</v>
      </c>
      <c r="S27" s="40">
        <f>'[1]Access-Dez'!O27</f>
        <v>279246225.36000001</v>
      </c>
      <c r="T27" s="41">
        <f t="shared" si="1"/>
        <v>1</v>
      </c>
      <c r="U27" s="40">
        <f>'[1]Access-Dez'!P27</f>
        <v>279246225.36000001</v>
      </c>
      <c r="V27" s="41">
        <f t="shared" si="2"/>
        <v>1</v>
      </c>
      <c r="W27" s="40">
        <f>'[1]Access-Dez'!Q27</f>
        <v>279246225.36000001</v>
      </c>
      <c r="X27" s="41">
        <f t="shared" si="3"/>
        <v>1</v>
      </c>
    </row>
    <row r="28" spans="1:24" s="42" customFormat="1" ht="28.5" customHeight="1" x14ac:dyDescent="0.2">
      <c r="A28" s="35" t="str">
        <f>'[1]Access-Dez'!A28</f>
        <v>71103</v>
      </c>
      <c r="B28" s="35" t="str">
        <f>'[1]Access-Dez'!B28</f>
        <v>ENCARGOS FINANC.DA UNIAO-SENTENCAS JUDICIAIS</v>
      </c>
      <c r="C28" s="35" t="str">
        <f>CONCATENATE('[1]Access-Dez'!C28,".",'[1]Access-Dez'!D28)</f>
        <v>28.846</v>
      </c>
      <c r="D28" s="35" t="str">
        <f>CONCATENATE('[1]Access-Dez'!E28,".",'[1]Access-Dez'!G28)</f>
        <v>0901.00WU</v>
      </c>
      <c r="E28" s="36" t="str">
        <f>'[1]Access-Dez'!F28</f>
        <v>OPERACOES ESPECIAIS: CUMPRIMENTO DE SENTENCAS JUDICIAIS</v>
      </c>
      <c r="F28" s="37" t="str">
        <f>'[1]Access-Dez'!H28</f>
        <v>SENTENCAS JUDICIAIS TRANSITADAS EM JULGADO (PRECATORIOS) - E</v>
      </c>
      <c r="G28" s="35" t="str">
        <f>'[1]Access-Dez'!I28</f>
        <v>1</v>
      </c>
      <c r="H28" s="35" t="str">
        <f>'[1]Access-Dez'!J28</f>
        <v>1000</v>
      </c>
      <c r="I28" s="36" t="str">
        <f>'[1]Access-Dez'!K28</f>
        <v>RECURSOS LIVRES DA UNIAO</v>
      </c>
      <c r="J28" s="35" t="str">
        <f>'[1]Access-Dez'!L28</f>
        <v>3</v>
      </c>
      <c r="K28" s="38"/>
      <c r="L28" s="38"/>
      <c r="M28" s="38"/>
      <c r="N28" s="39">
        <f t="shared" si="0"/>
        <v>0</v>
      </c>
      <c r="O28" s="38">
        <v>0</v>
      </c>
      <c r="P28" s="40">
        <f>IF('[1]Access-Dez'!N28=0,'[1]Access-Dez'!M28,0)</f>
        <v>0</v>
      </c>
      <c r="Q28" s="40">
        <f>IF('[1]Access-Dez'!N28&gt;0,'[1]Access-Dez'!N28-('[1]Access-Dez'!N28-'[1]Access-Dez'!M28),0)</f>
        <v>1358309437.29</v>
      </c>
      <c r="R28" s="40">
        <f t="shared" si="4"/>
        <v>1358309437.29</v>
      </c>
      <c r="S28" s="40">
        <f>'[1]Access-Dez'!O28</f>
        <v>1358309437.29</v>
      </c>
      <c r="T28" s="41">
        <f t="shared" si="1"/>
        <v>1</v>
      </c>
      <c r="U28" s="40">
        <f>'[1]Access-Dez'!P28</f>
        <v>1358309437.29</v>
      </c>
      <c r="V28" s="41">
        <f t="shared" si="2"/>
        <v>1</v>
      </c>
      <c r="W28" s="40">
        <f>'[1]Access-Dez'!Q28</f>
        <v>1358309437.29</v>
      </c>
      <c r="X28" s="41">
        <f t="shared" si="3"/>
        <v>1</v>
      </c>
    </row>
    <row r="29" spans="1:24" s="42" customFormat="1" ht="28.5" customHeight="1" x14ac:dyDescent="0.2">
      <c r="A29" s="35" t="str">
        <f>'[1]Access-Dez'!A29</f>
        <v>71103</v>
      </c>
      <c r="B29" s="35" t="str">
        <f>'[1]Access-Dez'!B29</f>
        <v>ENCARGOS FINANC.DA UNIAO-SENTENCAS JUDICIAIS</v>
      </c>
      <c r="C29" s="35" t="str">
        <f>CONCATENATE('[1]Access-Dez'!C29,".",'[1]Access-Dez'!D29)</f>
        <v>28.846</v>
      </c>
      <c r="D29" s="35" t="str">
        <f>CONCATENATE('[1]Access-Dez'!E29,".",'[1]Access-Dez'!G29)</f>
        <v>0901.00WU</v>
      </c>
      <c r="E29" s="36" t="str">
        <f>'[1]Access-Dez'!F29</f>
        <v>OPERACOES ESPECIAIS: CUMPRIMENTO DE SENTENCAS JUDICIAIS</v>
      </c>
      <c r="F29" s="37" t="str">
        <f>'[1]Access-Dez'!H29</f>
        <v>SENTENCAS JUDICIAIS TRANSITADAS EM JULGADO (PRECATORIOS) - E</v>
      </c>
      <c r="G29" s="35" t="str">
        <f>'[1]Access-Dez'!I29</f>
        <v>1</v>
      </c>
      <c r="H29" s="35" t="str">
        <f>'[1]Access-Dez'!J29</f>
        <v>1000</v>
      </c>
      <c r="I29" s="36" t="str">
        <f>'[1]Access-Dez'!K29</f>
        <v>RECURSOS LIVRES DA UNIAO</v>
      </c>
      <c r="J29" s="35" t="str">
        <f>'[1]Access-Dez'!L29</f>
        <v>1</v>
      </c>
      <c r="K29" s="38"/>
      <c r="L29" s="38"/>
      <c r="M29" s="38"/>
      <c r="N29" s="39">
        <f t="shared" si="0"/>
        <v>0</v>
      </c>
      <c r="O29" s="38">
        <v>0</v>
      </c>
      <c r="P29" s="40">
        <f>IF('[1]Access-Dez'!N29=0,'[1]Access-Dez'!M29,0)</f>
        <v>0</v>
      </c>
      <c r="Q29" s="40">
        <f>IF('[1]Access-Dez'!N29&gt;0,'[1]Access-Dez'!N29-('[1]Access-Dez'!N29-'[1]Access-Dez'!M29),0)</f>
        <v>408451837</v>
      </c>
      <c r="R29" s="40">
        <f t="shared" si="4"/>
        <v>408451837</v>
      </c>
      <c r="S29" s="40">
        <f>'[1]Access-Dez'!O29</f>
        <v>408451837</v>
      </c>
      <c r="T29" s="41">
        <f t="shared" si="1"/>
        <v>1</v>
      </c>
      <c r="U29" s="40">
        <f>'[1]Access-Dez'!P29</f>
        <v>408451837</v>
      </c>
      <c r="V29" s="41">
        <f t="shared" si="2"/>
        <v>1</v>
      </c>
      <c r="W29" s="40">
        <f>'[1]Access-Dez'!Q29</f>
        <v>408451837</v>
      </c>
      <c r="X29" s="41">
        <f t="shared" si="3"/>
        <v>1</v>
      </c>
    </row>
    <row r="30" spans="1:24" s="42" customFormat="1" ht="28.5" customHeight="1" x14ac:dyDescent="0.2">
      <c r="A30" s="35" t="str">
        <f>'[1]Access-Dez'!A30</f>
        <v>71103</v>
      </c>
      <c r="B30" s="35" t="str">
        <f>'[1]Access-Dez'!B30</f>
        <v>ENCARGOS FINANC.DA UNIAO-SENTENCAS JUDICIAIS</v>
      </c>
      <c r="C30" s="35" t="str">
        <f>CONCATENATE('[1]Access-Dez'!C30,".",'[1]Access-Dez'!D30)</f>
        <v>28.846</v>
      </c>
      <c r="D30" s="35" t="str">
        <f>CONCATENATE('[1]Access-Dez'!E30,".",'[1]Access-Dez'!G30)</f>
        <v>0901.00WU</v>
      </c>
      <c r="E30" s="36" t="str">
        <f>'[1]Access-Dez'!F30</f>
        <v>OPERACOES ESPECIAIS: CUMPRIMENTO DE SENTENCAS JUDICIAIS</v>
      </c>
      <c r="F30" s="37" t="str">
        <f>'[1]Access-Dez'!H30</f>
        <v>SENTENCAS JUDICIAIS TRANSITADAS EM JULGADO (PRECATORIOS) - E</v>
      </c>
      <c r="G30" s="35" t="str">
        <f>'[1]Access-Dez'!I30</f>
        <v>1</v>
      </c>
      <c r="H30" s="35" t="str">
        <f>'[1]Access-Dez'!J30</f>
        <v>3000</v>
      </c>
      <c r="I30" s="36" t="str">
        <f>'[1]Access-Dez'!K30</f>
        <v>RECURSOS LIVRES DA UNIAO</v>
      </c>
      <c r="J30" s="35" t="str">
        <f>'[1]Access-Dez'!L30</f>
        <v>3</v>
      </c>
      <c r="K30" s="38"/>
      <c r="L30" s="38"/>
      <c r="M30" s="38"/>
      <c r="N30" s="39">
        <f t="shared" si="0"/>
        <v>0</v>
      </c>
      <c r="O30" s="38">
        <v>0</v>
      </c>
      <c r="P30" s="40">
        <f>IF('[1]Access-Dez'!N30=0,'[1]Access-Dez'!M30,0)</f>
        <v>0</v>
      </c>
      <c r="Q30" s="40">
        <f>IF('[1]Access-Dez'!N30&gt;0,'[1]Access-Dez'!N30-('[1]Access-Dez'!N30-'[1]Access-Dez'!M30),0)</f>
        <v>1911748151.23</v>
      </c>
      <c r="R30" s="40">
        <f t="shared" si="4"/>
        <v>1911748151.23</v>
      </c>
      <c r="S30" s="40">
        <f>'[1]Access-Dez'!O30</f>
        <v>1911748151.23</v>
      </c>
      <c r="T30" s="41">
        <f t="shared" si="1"/>
        <v>1</v>
      </c>
      <c r="U30" s="40">
        <f>'[1]Access-Dez'!P30</f>
        <v>1911748151.23</v>
      </c>
      <c r="V30" s="41">
        <f t="shared" si="2"/>
        <v>1</v>
      </c>
      <c r="W30" s="40">
        <f>'[1]Access-Dez'!Q30</f>
        <v>1911748151.23</v>
      </c>
      <c r="X30" s="41">
        <f t="shared" si="3"/>
        <v>1</v>
      </c>
    </row>
    <row r="31" spans="1:24" s="42" customFormat="1" ht="28.5" customHeight="1" x14ac:dyDescent="0.2">
      <c r="A31" s="35" t="str">
        <f>'[1]Access-Dez'!A31</f>
        <v>71103</v>
      </c>
      <c r="B31" s="35" t="str">
        <f>'[1]Access-Dez'!B31</f>
        <v>ENCARGOS FINANC.DA UNIAO-SENTENCAS JUDICIAIS</v>
      </c>
      <c r="C31" s="35" t="str">
        <f>CONCATENATE('[1]Access-Dez'!C31,".",'[1]Access-Dez'!D31)</f>
        <v>28.846</v>
      </c>
      <c r="D31" s="35" t="str">
        <f>CONCATENATE('[1]Access-Dez'!E31,".",'[1]Access-Dez'!G31)</f>
        <v>0901.0625</v>
      </c>
      <c r="E31" s="36" t="str">
        <f>'[1]Access-Dez'!F31</f>
        <v>OPERACOES ESPECIAIS: CUMPRIMENTO DE SENTENCAS JUDICIAIS</v>
      </c>
      <c r="F31" s="37" t="str">
        <f>'[1]Access-Dez'!H31</f>
        <v>SENTENCAS JUDICIAIS TRANSITADAS EM JULGADO DE PEQUENO VALOR</v>
      </c>
      <c r="G31" s="35" t="str">
        <f>'[1]Access-Dez'!I31</f>
        <v>1</v>
      </c>
      <c r="H31" s="35" t="str">
        <f>'[1]Access-Dez'!J31</f>
        <v>1000</v>
      </c>
      <c r="I31" s="36" t="str">
        <f>'[1]Access-Dez'!K31</f>
        <v>RECURSOS LIVRES DA UNIAO</v>
      </c>
      <c r="J31" s="35" t="str">
        <f>'[1]Access-Dez'!L31</f>
        <v>5</v>
      </c>
      <c r="K31" s="38"/>
      <c r="L31" s="38"/>
      <c r="M31" s="38"/>
      <c r="N31" s="39">
        <f t="shared" si="0"/>
        <v>0</v>
      </c>
      <c r="O31" s="38">
        <v>0</v>
      </c>
      <c r="P31" s="40">
        <f>IF('[1]Access-Dez'!N31=0,'[1]Access-Dez'!M31,0)</f>
        <v>1587953</v>
      </c>
      <c r="Q31" s="40">
        <f>IF('[1]Access-Dez'!N31&gt;0,'[1]Access-Dez'!N31-('[1]Access-Dez'!N31-'[1]Access-Dez'!M31),0)</f>
        <v>0</v>
      </c>
      <c r="R31" s="40">
        <f t="shared" si="4"/>
        <v>1587953</v>
      </c>
      <c r="S31" s="40">
        <f>'[1]Access-Dez'!O31</f>
        <v>1587953</v>
      </c>
      <c r="T31" s="41">
        <f t="shared" si="1"/>
        <v>1</v>
      </c>
      <c r="U31" s="40">
        <f>'[1]Access-Dez'!P31</f>
        <v>1441695.08</v>
      </c>
      <c r="V31" s="41">
        <f t="shared" si="2"/>
        <v>0.90789530924403938</v>
      </c>
      <c r="W31" s="40">
        <f>'[1]Access-Dez'!Q31</f>
        <v>1441695.08</v>
      </c>
      <c r="X31" s="41">
        <f t="shared" si="3"/>
        <v>0.90789530924403938</v>
      </c>
    </row>
    <row r="32" spans="1:24" s="42" customFormat="1" ht="28.5" customHeight="1" x14ac:dyDescent="0.2">
      <c r="A32" s="35" t="str">
        <f>'[1]Access-Dez'!A32</f>
        <v>71103</v>
      </c>
      <c r="B32" s="35" t="str">
        <f>'[1]Access-Dez'!B32</f>
        <v>ENCARGOS FINANC.DA UNIAO-SENTENCAS JUDICIAIS</v>
      </c>
      <c r="C32" s="35" t="str">
        <f>CONCATENATE('[1]Access-Dez'!C32,".",'[1]Access-Dez'!D32)</f>
        <v>28.846</v>
      </c>
      <c r="D32" s="35" t="str">
        <f>CONCATENATE('[1]Access-Dez'!E32,".",'[1]Access-Dez'!G32)</f>
        <v>0901.0625</v>
      </c>
      <c r="E32" s="36" t="str">
        <f>'[1]Access-Dez'!F32</f>
        <v>OPERACOES ESPECIAIS: CUMPRIMENTO DE SENTENCAS JUDICIAIS</v>
      </c>
      <c r="F32" s="37" t="str">
        <f>'[1]Access-Dez'!H32</f>
        <v>SENTENCAS JUDICIAIS TRANSITADAS EM JULGADO DE PEQUENO VALOR</v>
      </c>
      <c r="G32" s="35" t="str">
        <f>'[1]Access-Dez'!I32</f>
        <v>1</v>
      </c>
      <c r="H32" s="35" t="str">
        <f>'[1]Access-Dez'!J32</f>
        <v>1000</v>
      </c>
      <c r="I32" s="36" t="str">
        <f>'[1]Access-Dez'!K32</f>
        <v>RECURSOS LIVRES DA UNIAO</v>
      </c>
      <c r="J32" s="35" t="str">
        <f>'[1]Access-Dez'!L32</f>
        <v>3</v>
      </c>
      <c r="K32" s="38"/>
      <c r="L32" s="38"/>
      <c r="M32" s="38"/>
      <c r="N32" s="39">
        <f t="shared" si="0"/>
        <v>0</v>
      </c>
      <c r="O32" s="38">
        <v>0</v>
      </c>
      <c r="P32" s="40">
        <f>IF('[1]Access-Dez'!N32=0,'[1]Access-Dez'!M32,0)</f>
        <v>648069521</v>
      </c>
      <c r="Q32" s="40">
        <f>IF('[1]Access-Dez'!N32&gt;0,'[1]Access-Dez'!N32-('[1]Access-Dez'!N32-'[1]Access-Dez'!M32),0)</f>
        <v>0</v>
      </c>
      <c r="R32" s="40">
        <f t="shared" si="4"/>
        <v>648069521</v>
      </c>
      <c r="S32" s="40">
        <f>'[1]Access-Dez'!O32</f>
        <v>648069521</v>
      </c>
      <c r="T32" s="41">
        <f t="shared" si="1"/>
        <v>1</v>
      </c>
      <c r="U32" s="40">
        <f>'[1]Access-Dez'!P32</f>
        <v>582186900.65999997</v>
      </c>
      <c r="V32" s="41">
        <f t="shared" si="2"/>
        <v>0.89834019622101613</v>
      </c>
      <c r="W32" s="40">
        <f>'[1]Access-Dez'!Q32</f>
        <v>582186900.65999997</v>
      </c>
      <c r="X32" s="41">
        <f t="shared" si="3"/>
        <v>0.89834019622101613</v>
      </c>
    </row>
    <row r="33" spans="1:36" s="42" customFormat="1" ht="28.5" customHeight="1" x14ac:dyDescent="0.2">
      <c r="A33" s="35" t="str">
        <f>'[1]Access-Dez'!A33</f>
        <v>71103</v>
      </c>
      <c r="B33" s="35" t="str">
        <f>'[1]Access-Dez'!B33</f>
        <v>ENCARGOS FINANC.DA UNIAO-SENTENCAS JUDICIAIS</v>
      </c>
      <c r="C33" s="35" t="str">
        <f>CONCATENATE('[1]Access-Dez'!C33,".",'[1]Access-Dez'!D33)</f>
        <v>28.846</v>
      </c>
      <c r="D33" s="35" t="str">
        <f>CONCATENATE('[1]Access-Dez'!E33,".",'[1]Access-Dez'!G33)</f>
        <v>0901.0625</v>
      </c>
      <c r="E33" s="36" t="str">
        <f>'[1]Access-Dez'!F33</f>
        <v>OPERACOES ESPECIAIS: CUMPRIMENTO DE SENTENCAS JUDICIAIS</v>
      </c>
      <c r="F33" s="37" t="str">
        <f>'[1]Access-Dez'!H33</f>
        <v>SENTENCAS JUDICIAIS TRANSITADAS EM JULGADO DE PEQUENO VALOR</v>
      </c>
      <c r="G33" s="35" t="str">
        <f>'[1]Access-Dez'!I33</f>
        <v>1</v>
      </c>
      <c r="H33" s="35" t="str">
        <f>'[1]Access-Dez'!J33</f>
        <v>1000</v>
      </c>
      <c r="I33" s="36" t="str">
        <f>'[1]Access-Dez'!K33</f>
        <v>RECURSOS LIVRES DA UNIAO</v>
      </c>
      <c r="J33" s="35" t="str">
        <f>'[1]Access-Dez'!L33</f>
        <v>1</v>
      </c>
      <c r="K33" s="38"/>
      <c r="L33" s="38"/>
      <c r="M33" s="38"/>
      <c r="N33" s="39">
        <f t="shared" si="0"/>
        <v>0</v>
      </c>
      <c r="O33" s="38">
        <v>0</v>
      </c>
      <c r="P33" s="40">
        <f>IF('[1]Access-Dez'!N33=0,'[1]Access-Dez'!M33,0)</f>
        <v>73906385</v>
      </c>
      <c r="Q33" s="40">
        <f>IF('[1]Access-Dez'!N33&gt;0,'[1]Access-Dez'!N33-('[1]Access-Dez'!N33-'[1]Access-Dez'!M33),0)</f>
        <v>0</v>
      </c>
      <c r="R33" s="40">
        <f t="shared" si="4"/>
        <v>73906385</v>
      </c>
      <c r="S33" s="40">
        <f>'[1]Access-Dez'!O33</f>
        <v>73906385</v>
      </c>
      <c r="T33" s="41">
        <f t="shared" si="1"/>
        <v>1</v>
      </c>
      <c r="U33" s="40">
        <f>'[1]Access-Dez'!P33</f>
        <v>68014651.859999999</v>
      </c>
      <c r="V33" s="41">
        <f t="shared" si="2"/>
        <v>0.92028113484376217</v>
      </c>
      <c r="W33" s="40">
        <f>'[1]Access-Dez'!Q33</f>
        <v>68014651.859999999</v>
      </c>
      <c r="X33" s="41">
        <f t="shared" si="3"/>
        <v>0.92028113484376217</v>
      </c>
    </row>
    <row r="34" spans="1:36" s="42" customFormat="1" ht="28.5" customHeight="1" x14ac:dyDescent="0.2">
      <c r="A34" s="35" t="str">
        <f>'[1]Access-Dez'!A34</f>
        <v>71103</v>
      </c>
      <c r="B34" s="35" t="str">
        <f>'[1]Access-Dez'!B34</f>
        <v>ENCARGOS FINANC.DA UNIAO-SENTENCAS JUDICIAIS</v>
      </c>
      <c r="C34" s="35" t="str">
        <f>CONCATENATE('[1]Access-Dez'!C34,".",'[1]Access-Dez'!D34)</f>
        <v>28.846</v>
      </c>
      <c r="D34" s="35" t="str">
        <f>CONCATENATE('[1]Access-Dez'!E34,".",'[1]Access-Dez'!G34)</f>
        <v>0901.0625</v>
      </c>
      <c r="E34" s="36" t="str">
        <f>'[1]Access-Dez'!F34</f>
        <v>OPERACOES ESPECIAIS: CUMPRIMENTO DE SENTENCAS JUDICIAIS</v>
      </c>
      <c r="F34" s="37" t="str">
        <f>'[1]Access-Dez'!H34</f>
        <v>SENTENCAS JUDICIAIS TRANSITADAS EM JULGADO DE PEQUENO VALOR</v>
      </c>
      <c r="G34" s="35" t="str">
        <f>'[1]Access-Dez'!I34</f>
        <v>1</v>
      </c>
      <c r="H34" s="35" t="str">
        <f>'[1]Access-Dez'!J34</f>
        <v>3000</v>
      </c>
      <c r="I34" s="36" t="str">
        <f>'[1]Access-Dez'!K34</f>
        <v>RECURSOS LIVRES DA UNIAO</v>
      </c>
      <c r="J34" s="35" t="str">
        <f>'[1]Access-Dez'!L34</f>
        <v>3</v>
      </c>
      <c r="K34" s="38"/>
      <c r="L34" s="38"/>
      <c r="M34" s="38"/>
      <c r="N34" s="39">
        <f t="shared" si="0"/>
        <v>0</v>
      </c>
      <c r="O34" s="38">
        <v>0</v>
      </c>
      <c r="P34" s="40">
        <f>IF('[1]Access-Dez'!N34=0,'[1]Access-Dez'!M34,0)</f>
        <v>316807150</v>
      </c>
      <c r="Q34" s="40">
        <f>IF('[1]Access-Dez'!N34&gt;0,'[1]Access-Dez'!N34-('[1]Access-Dez'!N34-'[1]Access-Dez'!M34),0)</f>
        <v>0</v>
      </c>
      <c r="R34" s="40">
        <f t="shared" si="4"/>
        <v>316807150</v>
      </c>
      <c r="S34" s="40">
        <f>'[1]Access-Dez'!O34</f>
        <v>316807150</v>
      </c>
      <c r="T34" s="41">
        <f t="shared" si="1"/>
        <v>1</v>
      </c>
      <c r="U34" s="40">
        <f>'[1]Access-Dez'!P34</f>
        <v>316802394.38</v>
      </c>
      <c r="V34" s="41">
        <f t="shared" si="2"/>
        <v>0.99998498891202425</v>
      </c>
      <c r="W34" s="40">
        <f>'[1]Access-Dez'!Q34</f>
        <v>316802394.38</v>
      </c>
      <c r="X34" s="41">
        <f t="shared" si="3"/>
        <v>0.99998498891202425</v>
      </c>
    </row>
    <row r="35" spans="1:36" s="42" customFormat="1" ht="28.5" customHeight="1" x14ac:dyDescent="0.2">
      <c r="A35" s="35" t="str">
        <f>'[1]Access-Dez'!A35</f>
        <v>71103</v>
      </c>
      <c r="B35" s="35" t="str">
        <f>'[1]Access-Dez'!B35</f>
        <v>ENCARGOS FINANC.DA UNIAO-SENTENCAS JUDICIAIS</v>
      </c>
      <c r="C35" s="35" t="str">
        <f>CONCATENATE('[1]Access-Dez'!C35,".",'[1]Access-Dez'!D35)</f>
        <v>28.846</v>
      </c>
      <c r="D35" s="35" t="str">
        <f>CONCATENATE('[1]Access-Dez'!E35,".",'[1]Access-Dez'!G35)</f>
        <v>0901.0625</v>
      </c>
      <c r="E35" s="36" t="str">
        <f>'[1]Access-Dez'!F35</f>
        <v>OPERACOES ESPECIAIS: CUMPRIMENTO DE SENTENCAS JUDICIAIS</v>
      </c>
      <c r="F35" s="37" t="str">
        <f>'[1]Access-Dez'!H35</f>
        <v>SENTENCAS JUDICIAIS TRANSITADAS EM JULGADO DE PEQUENO VALOR</v>
      </c>
      <c r="G35" s="35" t="str">
        <f>'[1]Access-Dez'!I35</f>
        <v>1</v>
      </c>
      <c r="H35" s="35" t="str">
        <f>'[1]Access-Dez'!J35</f>
        <v>3000</v>
      </c>
      <c r="I35" s="36" t="str">
        <f>'[1]Access-Dez'!K35</f>
        <v>RECURSOS LIVRES DA UNIAO</v>
      </c>
      <c r="J35" s="35" t="str">
        <f>'[1]Access-Dez'!L35</f>
        <v>1</v>
      </c>
      <c r="K35" s="38"/>
      <c r="L35" s="38"/>
      <c r="M35" s="38"/>
      <c r="N35" s="39">
        <f t="shared" si="0"/>
        <v>0</v>
      </c>
      <c r="O35" s="38">
        <v>0</v>
      </c>
      <c r="P35" s="40">
        <f>IF('[1]Access-Dez'!N35=0,'[1]Access-Dez'!M35,0)</f>
        <v>18231120</v>
      </c>
      <c r="Q35" s="40">
        <f>IF('[1]Access-Dez'!N35&gt;0,'[1]Access-Dez'!N35-('[1]Access-Dez'!N35-'[1]Access-Dez'!M35),0)</f>
        <v>0</v>
      </c>
      <c r="R35" s="40">
        <f t="shared" si="4"/>
        <v>18231120</v>
      </c>
      <c r="S35" s="40">
        <f>'[1]Access-Dez'!O35</f>
        <v>18231120</v>
      </c>
      <c r="T35" s="41">
        <f t="shared" si="1"/>
        <v>1</v>
      </c>
      <c r="U35" s="40">
        <f>'[1]Access-Dez'!P35</f>
        <v>18231118.32</v>
      </c>
      <c r="V35" s="41">
        <f t="shared" si="2"/>
        <v>0.99999990784987425</v>
      </c>
      <c r="W35" s="40">
        <f>'[1]Access-Dez'!Q35</f>
        <v>18231118.32</v>
      </c>
      <c r="X35" s="41">
        <f t="shared" si="3"/>
        <v>0.99999990784987425</v>
      </c>
    </row>
    <row r="36" spans="1:36" s="42" customFormat="1" ht="28.5" customHeight="1" thickBot="1" x14ac:dyDescent="0.25">
      <c r="A36" s="35" t="str">
        <f>'[1]Access-Dez'!A36</f>
        <v>71103</v>
      </c>
      <c r="B36" s="35" t="str">
        <f>'[1]Access-Dez'!B36</f>
        <v>ENCARGOS FINANC.DA UNIAO-SENTENCAS JUDICIAIS</v>
      </c>
      <c r="C36" s="35" t="str">
        <f>CONCATENATE('[1]Access-Dez'!C36,".",'[1]Access-Dez'!D36)</f>
        <v>28.846</v>
      </c>
      <c r="D36" s="35" t="str">
        <f>CONCATENATE('[1]Access-Dez'!E36,".",'[1]Access-Dez'!G36)</f>
        <v>0901.0EC7</v>
      </c>
      <c r="E36" s="36" t="str">
        <f>'[1]Access-Dez'!F36</f>
        <v>OPERACOES ESPECIAIS: CUMPRIMENTO DE SENTENCAS JUDICIAIS</v>
      </c>
      <c r="F36" s="37" t="str">
        <f>'[1]Access-Dez'!H36</f>
        <v>SENTENCAS JUDICIAIS TRANSITADAS EM JULGADO (PRECATORIOS RELA</v>
      </c>
      <c r="G36" s="35" t="str">
        <f>'[1]Access-Dez'!I36</f>
        <v>1</v>
      </c>
      <c r="H36" s="35" t="str">
        <f>'[1]Access-Dez'!J36</f>
        <v>1000</v>
      </c>
      <c r="I36" s="36" t="str">
        <f>'[1]Access-Dez'!K36</f>
        <v>RECURSOS LIVRES DA UNIAO</v>
      </c>
      <c r="J36" s="35" t="str">
        <f>'[1]Access-Dez'!L36</f>
        <v>3</v>
      </c>
      <c r="K36" s="38"/>
      <c r="L36" s="38"/>
      <c r="M36" s="38"/>
      <c r="N36" s="39">
        <f t="shared" si="0"/>
        <v>0</v>
      </c>
      <c r="O36" s="38">
        <v>0</v>
      </c>
      <c r="P36" s="40">
        <f>IF('[1]Access-Dez'!N36=0,'[1]Access-Dez'!M36,0)</f>
        <v>0</v>
      </c>
      <c r="Q36" s="40">
        <f>IF('[1]Access-Dez'!N36&gt;0,'[1]Access-Dez'!N36-('[1]Access-Dez'!N36-'[1]Access-Dez'!M36),0)</f>
        <v>1804141.21</v>
      </c>
      <c r="R36" s="40">
        <f t="shared" si="4"/>
        <v>1804141.21</v>
      </c>
      <c r="S36" s="40">
        <f>'[1]Access-Dez'!O36</f>
        <v>1804141.21</v>
      </c>
      <c r="T36" s="41">
        <f t="shared" si="1"/>
        <v>1</v>
      </c>
      <c r="U36" s="40">
        <f>'[1]Access-Dez'!P36</f>
        <v>1804141.21</v>
      </c>
      <c r="V36" s="41">
        <f t="shared" si="2"/>
        <v>1</v>
      </c>
      <c r="W36" s="40">
        <f>'[1]Access-Dez'!Q36</f>
        <v>1804141.21</v>
      </c>
      <c r="X36" s="41">
        <f t="shared" si="3"/>
        <v>1</v>
      </c>
    </row>
    <row r="37" spans="1:36" ht="28.5" customHeight="1" thickBot="1" x14ac:dyDescent="0.25">
      <c r="A37" s="15" t="s">
        <v>48</v>
      </c>
      <c r="B37" s="43"/>
      <c r="C37" s="43"/>
      <c r="D37" s="43"/>
      <c r="E37" s="43"/>
      <c r="F37" s="43"/>
      <c r="G37" s="43"/>
      <c r="H37" s="43"/>
      <c r="I37" s="43"/>
      <c r="J37" s="16"/>
      <c r="K37" s="44">
        <f t="shared" ref="K37:S37" si="5">SUM(K10:K36)</f>
        <v>0</v>
      </c>
      <c r="L37" s="44">
        <f t="shared" si="5"/>
        <v>0</v>
      </c>
      <c r="M37" s="44">
        <f t="shared" si="5"/>
        <v>0</v>
      </c>
      <c r="N37" s="44">
        <f t="shared" si="5"/>
        <v>0</v>
      </c>
      <c r="O37" s="44">
        <f t="shared" si="5"/>
        <v>0</v>
      </c>
      <c r="P37" s="45">
        <f t="shared" si="5"/>
        <v>4997435241.5200005</v>
      </c>
      <c r="Q37" s="45">
        <f>SUM(Q10:Q36)</f>
        <v>12680150230.5</v>
      </c>
      <c r="R37" s="45">
        <f t="shared" si="5"/>
        <v>17677585472.02</v>
      </c>
      <c r="S37" s="45">
        <f t="shared" si="5"/>
        <v>17677551284.200001</v>
      </c>
      <c r="T37" s="46">
        <f t="shared" si="1"/>
        <v>0.99999806603565555</v>
      </c>
      <c r="U37" s="45">
        <f>SUM(U10:U36)</f>
        <v>17336193922.249996</v>
      </c>
      <c r="V37" s="47">
        <f t="shared" si="2"/>
        <v>0.98068788577996935</v>
      </c>
      <c r="W37" s="45">
        <f>SUM(W10:W36)</f>
        <v>17336193922.249996</v>
      </c>
      <c r="X37" s="47">
        <f t="shared" si="3"/>
        <v>0.98068788577996935</v>
      </c>
    </row>
    <row r="38" spans="1:36" ht="12.75" x14ac:dyDescent="0.2">
      <c r="A38" s="2" t="s">
        <v>49</v>
      </c>
      <c r="B38" s="2"/>
      <c r="C38" s="2"/>
      <c r="D38" s="2"/>
      <c r="E38" s="2"/>
      <c r="F38" s="2"/>
      <c r="G38" s="2"/>
      <c r="H38" s="3"/>
      <c r="I38" s="3"/>
      <c r="J38" s="3"/>
      <c r="K38" s="2"/>
      <c r="L38" s="2"/>
      <c r="M38" s="2"/>
      <c r="N38" s="2"/>
      <c r="O38" s="2"/>
      <c r="P38" s="48"/>
      <c r="Q38" s="2"/>
      <c r="R38" s="2"/>
      <c r="S38" s="2"/>
      <c r="T38" s="2"/>
      <c r="U38" s="4"/>
      <c r="V38" s="2"/>
      <c r="W38" s="4"/>
      <c r="X38" s="2"/>
    </row>
    <row r="39" spans="1:36" ht="12.75" x14ac:dyDescent="0.2">
      <c r="A39" s="2" t="s">
        <v>50</v>
      </c>
      <c r="B39" s="49"/>
      <c r="C39" s="2"/>
      <c r="D39" s="2"/>
      <c r="E39" s="2"/>
      <c r="F39" s="2"/>
      <c r="G39" s="2"/>
      <c r="H39" s="3"/>
      <c r="I39" s="3"/>
      <c r="J39" s="3"/>
      <c r="K39" s="2"/>
      <c r="L39" s="2"/>
      <c r="M39" s="2"/>
      <c r="N39" s="50"/>
      <c r="O39" s="50"/>
      <c r="P39" s="51"/>
      <c r="Q39" s="50"/>
      <c r="R39" s="2"/>
      <c r="S39" s="2"/>
      <c r="T39" s="2"/>
      <c r="U39" s="4"/>
      <c r="V39" s="2"/>
      <c r="W39" s="4"/>
      <c r="X39" s="2"/>
    </row>
    <row r="40" spans="1:36" s="61" customFormat="1" ht="15.95" customHeight="1" x14ac:dyDescent="0.2">
      <c r="A40" s="52"/>
      <c r="B40" s="53"/>
      <c r="C40" s="52"/>
      <c r="D40" s="52"/>
      <c r="E40" s="52"/>
      <c r="F40" s="52"/>
      <c r="G40" s="52"/>
      <c r="H40" s="54"/>
      <c r="I40" s="54"/>
      <c r="J40" s="54"/>
      <c r="K40" s="52"/>
      <c r="L40" s="52"/>
      <c r="M40" s="55"/>
      <c r="N40" s="56"/>
      <c r="O40" s="56"/>
      <c r="P40" s="57"/>
      <c r="Q40" s="58"/>
      <c r="R40" s="59"/>
      <c r="S40" s="55"/>
      <c r="T40" s="55"/>
      <c r="U40" s="60"/>
      <c r="V40" s="55"/>
      <c r="W40" s="60"/>
      <c r="X40" s="55"/>
    </row>
    <row r="41" spans="1:36" s="61" customFormat="1" ht="15.95" customHeight="1" x14ac:dyDescent="0.2">
      <c r="M41" s="63"/>
      <c r="N41" s="64"/>
      <c r="O41" s="64"/>
      <c r="P41" s="65"/>
      <c r="Q41" s="64"/>
      <c r="R41" s="66"/>
      <c r="S41" s="67"/>
      <c r="T41" s="67"/>
      <c r="U41" s="67"/>
      <c r="V41" s="67"/>
      <c r="W41" s="67"/>
      <c r="X41" s="63"/>
      <c r="Y41" s="5"/>
    </row>
    <row r="42" spans="1:36" s="61" customFormat="1" ht="15.95" customHeight="1" x14ac:dyDescent="0.2">
      <c r="M42" s="63"/>
      <c r="N42" s="63"/>
      <c r="O42" s="63"/>
      <c r="P42" s="65"/>
      <c r="Q42" s="63"/>
      <c r="R42" s="68"/>
      <c r="S42" s="67"/>
      <c r="T42" s="67"/>
      <c r="U42" s="67"/>
      <c r="V42" s="67"/>
      <c r="W42" s="67"/>
      <c r="X42" s="63"/>
      <c r="Y42" s="5"/>
    </row>
    <row r="43" spans="1:36" s="52" customFormat="1" ht="15.95" customHeight="1" x14ac:dyDescent="0.2">
      <c r="M43" s="62"/>
      <c r="N43" s="62"/>
      <c r="O43" s="63"/>
      <c r="P43" s="69"/>
      <c r="Q43" s="62"/>
      <c r="R43" s="70"/>
      <c r="S43" s="71"/>
      <c r="T43" s="71"/>
      <c r="U43" s="71"/>
      <c r="V43" s="71"/>
      <c r="W43" s="71"/>
      <c r="X43" s="72"/>
      <c r="Y43" s="2"/>
    </row>
    <row r="44" spans="1:36" s="52" customFormat="1" ht="15.95" customHeight="1" x14ac:dyDescent="0.2">
      <c r="M44" s="62"/>
      <c r="N44" s="62"/>
      <c r="O44" s="73"/>
      <c r="P44" s="74"/>
      <c r="Q44" s="62"/>
      <c r="R44" s="70"/>
      <c r="S44" s="71"/>
      <c r="T44" s="71"/>
      <c r="U44" s="71"/>
      <c r="V44" s="71"/>
      <c r="W44" s="71"/>
      <c r="X44" s="72"/>
      <c r="Y44" s="2"/>
    </row>
    <row r="45" spans="1:36" s="61" customFormat="1" ht="15.95" customHeight="1" x14ac:dyDescent="0.2">
      <c r="M45" s="63"/>
      <c r="N45" s="63"/>
      <c r="O45" s="63"/>
      <c r="P45" s="63"/>
      <c r="Q45" s="63"/>
      <c r="R45" s="75"/>
      <c r="S45" s="67"/>
      <c r="T45" s="67"/>
      <c r="U45" s="67"/>
      <c r="V45" s="67"/>
      <c r="W45" s="67"/>
      <c r="X45" s="76"/>
      <c r="Y45" s="5"/>
    </row>
    <row r="46" spans="1:36" s="61" customFormat="1" ht="15.95" customHeight="1" x14ac:dyDescent="0.2">
      <c r="M46" s="5"/>
      <c r="N46" s="5"/>
      <c r="O46" s="63"/>
      <c r="P46" s="5"/>
      <c r="Q46" s="5"/>
      <c r="R46" s="77"/>
      <c r="S46" s="5"/>
      <c r="T46" s="5"/>
      <c r="U46" s="78"/>
      <c r="V46" s="67"/>
      <c r="W46" s="5"/>
      <c r="X46" s="5"/>
      <c r="Y46" s="5"/>
    </row>
    <row r="47" spans="1:36" s="61" customFormat="1" ht="15.95" customHeight="1" x14ac:dyDescent="0.2">
      <c r="J47" s="79"/>
      <c r="K47" s="79"/>
      <c r="L47" s="79"/>
      <c r="M47" s="80"/>
      <c r="N47" s="81"/>
      <c r="O47" s="63"/>
      <c r="P47" s="82"/>
      <c r="Q47" s="82"/>
      <c r="R47" s="82"/>
      <c r="S47" s="5"/>
      <c r="T47" s="83"/>
      <c r="U47" s="84"/>
      <c r="V47" s="5"/>
      <c r="W47" s="85"/>
      <c r="X47" s="5"/>
      <c r="Y47" s="5"/>
    </row>
    <row r="48" spans="1:36" s="61" customFormat="1" ht="15.95" customHeight="1" x14ac:dyDescent="0.2">
      <c r="K48" s="86"/>
      <c r="L48" s="86"/>
      <c r="M48" s="86"/>
      <c r="N48" s="86"/>
      <c r="O48" s="63"/>
      <c r="P48" s="77"/>
      <c r="Q48" s="86"/>
      <c r="R48" s="86"/>
      <c r="S48" s="77"/>
      <c r="T48" s="5"/>
      <c r="U48" s="5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87"/>
    </row>
    <row r="49" spans="11:36" s="61" customFormat="1" ht="15.95" customHeight="1" x14ac:dyDescent="0.2">
      <c r="K49" s="88"/>
      <c r="L49" s="88"/>
      <c r="M49" s="88"/>
      <c r="N49" s="88"/>
      <c r="O49" s="63"/>
      <c r="P49" s="88"/>
      <c r="Q49" s="88"/>
      <c r="R49" s="88"/>
      <c r="S49" s="89"/>
      <c r="T49" s="5"/>
      <c r="U49" s="5"/>
      <c r="V49" s="88"/>
      <c r="W49" s="88"/>
      <c r="X49" s="88"/>
      <c r="Y49" s="88"/>
      <c r="Z49" s="88"/>
      <c r="AA49" s="88"/>
      <c r="AB49" s="88"/>
      <c r="AC49" s="88"/>
      <c r="AD49" s="88"/>
      <c r="AE49" s="90"/>
      <c r="AF49" s="90"/>
      <c r="AG49" s="90"/>
      <c r="AH49" s="90"/>
      <c r="AI49" s="90"/>
      <c r="AJ49" s="90"/>
    </row>
    <row r="50" spans="11:36" s="61" customFormat="1" ht="15.95" customHeight="1" x14ac:dyDescent="0.2">
      <c r="K50" s="88"/>
      <c r="L50" s="88"/>
      <c r="M50" s="88"/>
      <c r="N50" s="88"/>
      <c r="O50" s="63"/>
      <c r="P50" s="88"/>
      <c r="Q50" s="88"/>
      <c r="R50" s="88"/>
      <c r="S50" s="89"/>
      <c r="T50" s="5"/>
      <c r="U50" s="5"/>
      <c r="V50" s="88"/>
      <c r="W50" s="88"/>
      <c r="X50" s="88"/>
      <c r="Y50" s="88"/>
      <c r="Z50" s="88"/>
      <c r="AA50" s="88"/>
      <c r="AB50" s="88"/>
      <c r="AC50" s="88"/>
      <c r="AD50" s="88"/>
      <c r="AE50" s="90"/>
      <c r="AF50" s="90"/>
      <c r="AG50" s="90"/>
      <c r="AH50" s="90"/>
      <c r="AI50" s="90"/>
      <c r="AJ50" s="90"/>
    </row>
    <row r="51" spans="11:36" s="61" customFormat="1" ht="15.95" customHeight="1" x14ac:dyDescent="0.2">
      <c r="K51" s="88"/>
      <c r="L51" s="88"/>
      <c r="M51" s="88"/>
      <c r="N51" s="88"/>
      <c r="O51" s="63"/>
      <c r="P51" s="88"/>
      <c r="Q51" s="88"/>
      <c r="R51" s="88"/>
      <c r="S51" s="89"/>
      <c r="T51" s="5"/>
      <c r="U51" s="5"/>
      <c r="V51" s="91"/>
      <c r="W51" s="91"/>
      <c r="X51" s="91"/>
      <c r="Y51" s="91"/>
      <c r="Z51" s="91"/>
      <c r="AA51" s="91"/>
      <c r="AB51" s="91"/>
      <c r="AC51" s="91"/>
      <c r="AD51" s="91"/>
      <c r="AE51" s="92"/>
      <c r="AF51" s="92"/>
      <c r="AG51" s="92"/>
      <c r="AH51" s="92"/>
      <c r="AI51" s="92"/>
      <c r="AJ51" s="92"/>
    </row>
    <row r="52" spans="11:36" s="61" customFormat="1" ht="15.95" customHeight="1" x14ac:dyDescent="0.2">
      <c r="K52" s="88"/>
      <c r="L52" s="88"/>
      <c r="M52" s="88"/>
      <c r="N52" s="88"/>
      <c r="O52" s="63"/>
      <c r="P52" s="88"/>
      <c r="Q52" s="88"/>
      <c r="R52" s="88"/>
      <c r="S52" s="89"/>
      <c r="T52" s="5"/>
      <c r="U52" s="5"/>
      <c r="V52" s="88"/>
      <c r="W52" s="88"/>
      <c r="X52" s="88"/>
      <c r="Y52" s="88"/>
      <c r="Z52" s="88"/>
      <c r="AA52" s="88"/>
      <c r="AB52" s="88"/>
      <c r="AC52" s="88"/>
      <c r="AD52" s="88"/>
      <c r="AE52" s="90"/>
      <c r="AF52" s="93"/>
      <c r="AG52" s="93"/>
      <c r="AH52" s="93"/>
      <c r="AI52" s="93"/>
      <c r="AJ52" s="90"/>
    </row>
    <row r="53" spans="11:36" s="61" customFormat="1" ht="15.95" customHeight="1" x14ac:dyDescent="0.2">
      <c r="K53" s="88"/>
      <c r="L53" s="88"/>
      <c r="M53" s="88"/>
      <c r="N53" s="88"/>
      <c r="O53" s="88"/>
      <c r="P53" s="88"/>
      <c r="Q53" s="88"/>
      <c r="R53" s="88"/>
      <c r="S53" s="89"/>
      <c r="T53" s="5"/>
      <c r="U53" s="5"/>
      <c r="V53" s="88"/>
      <c r="W53" s="88"/>
      <c r="X53" s="88"/>
      <c r="Y53" s="88"/>
      <c r="Z53" s="88"/>
      <c r="AA53" s="88"/>
      <c r="AB53" s="88"/>
      <c r="AC53" s="88"/>
      <c r="AD53" s="88"/>
      <c r="AE53" s="90"/>
      <c r="AF53" s="93"/>
      <c r="AG53" s="93"/>
      <c r="AH53" s="93"/>
      <c r="AI53" s="93"/>
      <c r="AJ53" s="90"/>
    </row>
    <row r="54" spans="11:36" s="61" customFormat="1" ht="15.95" customHeight="1" x14ac:dyDescent="0.2">
      <c r="K54" s="88"/>
      <c r="L54" s="88"/>
      <c r="M54" s="88"/>
      <c r="N54" s="88"/>
      <c r="O54" s="88"/>
      <c r="P54" s="88"/>
      <c r="Q54" s="88"/>
      <c r="R54" s="88"/>
      <c r="S54" s="89"/>
      <c r="T54" s="5"/>
      <c r="U54" s="5"/>
      <c r="V54" s="88"/>
      <c r="W54" s="88"/>
      <c r="X54" s="88"/>
      <c r="Y54" s="88"/>
      <c r="Z54" s="88"/>
      <c r="AA54" s="88"/>
      <c r="AB54" s="88"/>
      <c r="AC54" s="88"/>
      <c r="AD54" s="88"/>
      <c r="AE54" s="90"/>
      <c r="AF54" s="90"/>
      <c r="AG54" s="90"/>
      <c r="AH54" s="90"/>
      <c r="AI54" s="90"/>
      <c r="AJ54" s="90"/>
    </row>
    <row r="55" spans="11:36" s="61" customFormat="1" ht="15.95" customHeight="1" x14ac:dyDescent="0.2">
      <c r="K55" s="88"/>
      <c r="L55" s="88"/>
      <c r="M55" s="88"/>
      <c r="N55" s="88"/>
      <c r="O55" s="88"/>
      <c r="P55" s="88"/>
      <c r="Q55" s="88"/>
      <c r="R55" s="88"/>
      <c r="S55" s="89"/>
      <c r="T55" s="5"/>
      <c r="U55" s="5"/>
      <c r="V55" s="5"/>
      <c r="W55" s="5"/>
      <c r="X55" s="5"/>
      <c r="Y55" s="5"/>
      <c r="AJ55" s="94"/>
    </row>
    <row r="56" spans="11:36" s="61" customFormat="1" ht="15.95" customHeight="1" x14ac:dyDescent="0.2">
      <c r="K56" s="88"/>
      <c r="L56" s="88"/>
      <c r="M56" s="88"/>
      <c r="N56" s="88"/>
      <c r="O56" s="88"/>
      <c r="P56" s="88"/>
      <c r="Q56" s="88"/>
      <c r="R56" s="88"/>
      <c r="S56" s="89"/>
      <c r="V56" s="5"/>
      <c r="W56" s="5"/>
      <c r="X56" s="5"/>
      <c r="Y56" s="5"/>
    </row>
    <row r="57" spans="11:36" s="61" customFormat="1" ht="15.95" customHeight="1" x14ac:dyDescent="0.2">
      <c r="K57" s="88"/>
      <c r="L57" s="88"/>
      <c r="M57" s="88"/>
      <c r="N57" s="88"/>
      <c r="O57" s="88"/>
      <c r="P57" s="88"/>
      <c r="Q57" s="88"/>
      <c r="R57" s="88"/>
      <c r="S57" s="89"/>
      <c r="V57" s="5"/>
      <c r="W57" s="5"/>
      <c r="X57" s="5"/>
      <c r="Y57" s="5"/>
    </row>
    <row r="58" spans="11:36" s="61" customFormat="1" ht="15.95" customHeight="1" x14ac:dyDescent="0.2">
      <c r="K58" s="88"/>
      <c r="L58" s="88"/>
      <c r="M58" s="88"/>
      <c r="N58" s="88"/>
      <c r="O58" s="88"/>
      <c r="P58" s="88"/>
      <c r="Q58" s="88"/>
      <c r="R58" s="88"/>
      <c r="S58" s="89"/>
    </row>
    <row r="59" spans="11:36" s="61" customFormat="1" ht="15.95" customHeight="1" x14ac:dyDescent="0.2">
      <c r="M59" s="5"/>
      <c r="N59" s="5"/>
      <c r="O59" s="82"/>
      <c r="P59" s="82"/>
      <c r="Q59" s="82"/>
      <c r="R59" s="82"/>
      <c r="S59" s="95"/>
    </row>
    <row r="60" spans="11:36" s="61" customFormat="1" ht="15.95" customHeight="1" x14ac:dyDescent="0.2">
      <c r="M60" s="5"/>
      <c r="N60" s="5"/>
      <c r="O60" s="82"/>
      <c r="P60" s="82"/>
      <c r="Q60" s="82"/>
      <c r="R60" s="82"/>
      <c r="S60" s="5"/>
    </row>
    <row r="61" spans="11:36" s="61" customFormat="1" ht="15.95" customHeight="1" x14ac:dyDescent="0.2">
      <c r="O61" s="96"/>
      <c r="P61" s="96"/>
      <c r="Q61" s="96"/>
      <c r="R61" s="96"/>
    </row>
    <row r="62" spans="11:36" s="61" customFormat="1" ht="15.95" customHeight="1" x14ac:dyDescent="0.2">
      <c r="K62" s="77"/>
      <c r="L62" s="77"/>
      <c r="M62" s="77"/>
      <c r="N62" s="77"/>
      <c r="O62" s="77"/>
      <c r="P62" s="87"/>
      <c r="Q62" s="87"/>
      <c r="R62" s="96"/>
    </row>
    <row r="63" spans="11:36" s="61" customFormat="1" ht="15.95" customHeight="1" x14ac:dyDescent="0.2">
      <c r="K63" s="97"/>
      <c r="L63" s="98"/>
      <c r="M63" s="77"/>
      <c r="N63" s="77"/>
      <c r="O63" s="77"/>
      <c r="P63" s="87"/>
      <c r="Q63" s="87"/>
      <c r="R63" s="96"/>
    </row>
    <row r="64" spans="11:36" s="61" customFormat="1" ht="15.95" customHeight="1" x14ac:dyDescent="0.2">
      <c r="K64" s="77"/>
      <c r="L64" s="77"/>
      <c r="M64" s="77"/>
      <c r="N64" s="77"/>
      <c r="O64" s="77"/>
      <c r="P64" s="87"/>
      <c r="Q64" s="87"/>
      <c r="R64" s="96"/>
    </row>
    <row r="65" spans="11:21" s="61" customFormat="1" ht="15.95" customHeight="1" x14ac:dyDescent="0.2">
      <c r="K65" s="77"/>
      <c r="L65" s="77"/>
      <c r="M65" s="77"/>
      <c r="N65" s="77"/>
      <c r="O65" s="77"/>
      <c r="P65" s="87"/>
      <c r="Q65" s="87"/>
      <c r="R65" s="99"/>
      <c r="U65" s="100"/>
    </row>
    <row r="66" spans="11:21" s="61" customFormat="1" ht="15.95" customHeight="1" x14ac:dyDescent="0.2">
      <c r="K66" s="77"/>
      <c r="L66" s="77"/>
      <c r="M66" s="77"/>
      <c r="N66" s="77"/>
      <c r="O66" s="77"/>
      <c r="P66" s="87"/>
      <c r="Q66" s="87"/>
      <c r="R66" s="99"/>
    </row>
    <row r="67" spans="11:21" s="61" customFormat="1" ht="15.95" customHeight="1" x14ac:dyDescent="0.2">
      <c r="K67" s="77"/>
      <c r="L67" s="77"/>
      <c r="M67" s="77"/>
      <c r="N67" s="77"/>
      <c r="O67" s="77"/>
      <c r="P67" s="87"/>
      <c r="Q67" s="87"/>
      <c r="R67" s="99"/>
    </row>
    <row r="68" spans="11:21" s="61" customFormat="1" ht="15.95" customHeight="1" x14ac:dyDescent="0.2">
      <c r="K68" s="77"/>
      <c r="L68" s="77"/>
      <c r="M68" s="77"/>
      <c r="N68" s="77"/>
      <c r="O68" s="77"/>
      <c r="P68" s="87"/>
      <c r="Q68" s="87"/>
      <c r="R68" s="99"/>
    </row>
    <row r="69" spans="11:21" s="61" customFormat="1" ht="15.95" customHeight="1" x14ac:dyDescent="0.2">
      <c r="K69" s="77"/>
      <c r="L69" s="77"/>
      <c r="M69" s="77"/>
      <c r="N69" s="77"/>
      <c r="O69" s="77"/>
      <c r="P69" s="87"/>
      <c r="Q69" s="87"/>
      <c r="R69" s="99"/>
    </row>
    <row r="70" spans="11:21" s="61" customFormat="1" ht="15.95" customHeight="1" x14ac:dyDescent="0.2">
      <c r="K70" s="77"/>
      <c r="L70" s="77"/>
      <c r="M70" s="77"/>
      <c r="N70" s="77"/>
      <c r="O70" s="77"/>
      <c r="P70" s="87"/>
      <c r="Q70" s="87"/>
      <c r="R70" s="101"/>
    </row>
    <row r="71" spans="11:21" s="61" customFormat="1" ht="15.95" customHeight="1" x14ac:dyDescent="0.2">
      <c r="K71" s="77"/>
      <c r="L71" s="77"/>
      <c r="M71" s="77"/>
      <c r="N71" s="77"/>
      <c r="O71" s="77"/>
      <c r="P71" s="87"/>
      <c r="Q71" s="87"/>
    </row>
    <row r="72" spans="11:21" s="61" customFormat="1" ht="15.95" customHeight="1" x14ac:dyDescent="0.2">
      <c r="K72" s="77"/>
      <c r="L72" s="77"/>
      <c r="M72" s="77"/>
      <c r="N72" s="77"/>
      <c r="O72" s="77"/>
      <c r="P72" s="87"/>
      <c r="Q72" s="87"/>
    </row>
    <row r="73" spans="11:21" s="61" customFormat="1" ht="15.95" customHeight="1" x14ac:dyDescent="0.2">
      <c r="K73" s="77"/>
      <c r="L73" s="77"/>
      <c r="M73" s="77"/>
      <c r="N73" s="77"/>
      <c r="O73" s="77"/>
      <c r="P73" s="87"/>
      <c r="Q73" s="87"/>
    </row>
    <row r="74" spans="11:21" s="61" customFormat="1" ht="15.95" customHeight="1" x14ac:dyDescent="0.2">
      <c r="K74" s="77"/>
      <c r="L74" s="77"/>
      <c r="M74" s="77"/>
      <c r="N74" s="77"/>
      <c r="O74" s="77"/>
      <c r="P74" s="87"/>
      <c r="Q74" s="87"/>
    </row>
    <row r="75" spans="11:21" s="61" customFormat="1" ht="15.95" customHeight="1" x14ac:dyDescent="0.2">
      <c r="K75" s="77"/>
      <c r="L75" s="77"/>
      <c r="M75" s="77"/>
      <c r="N75" s="102"/>
      <c r="O75" s="77"/>
      <c r="P75" s="87"/>
      <c r="Q75" s="87"/>
    </row>
    <row r="76" spans="11:21" s="61" customFormat="1" ht="15.95" customHeight="1" x14ac:dyDescent="0.2">
      <c r="K76" s="87"/>
      <c r="L76" s="87"/>
      <c r="M76" s="87"/>
      <c r="N76" s="87"/>
      <c r="O76" s="87"/>
      <c r="P76" s="87"/>
      <c r="Q76" s="87"/>
    </row>
    <row r="77" spans="11:21" s="61" customFormat="1" ht="15.95" customHeight="1" x14ac:dyDescent="0.2">
      <c r="K77" s="87"/>
      <c r="L77" s="87"/>
      <c r="M77" s="87"/>
      <c r="N77" s="87"/>
      <c r="O77" s="87"/>
      <c r="P77" s="87"/>
      <c r="Q77" s="87"/>
    </row>
    <row r="78" spans="11:21" s="61" customFormat="1" ht="15.95" customHeight="1" x14ac:dyDescent="0.2">
      <c r="K78" s="87"/>
    </row>
    <row r="79" spans="11:21" s="61" customFormat="1" ht="15.95" customHeight="1" x14ac:dyDescent="0.2">
      <c r="N79" s="103"/>
    </row>
    <row r="80" spans="11:21" s="61" customFormat="1" ht="15.95" customHeight="1" x14ac:dyDescent="0.2"/>
    <row r="81" s="61" customFormat="1" ht="15.95" customHeight="1" x14ac:dyDescent="0.2"/>
    <row r="82" s="61" customFormat="1" ht="15.95" customHeight="1" x14ac:dyDescent="0.2"/>
    <row r="83" s="61" customFormat="1" ht="15.95" customHeight="1" x14ac:dyDescent="0.2"/>
    <row r="84" s="61" customFormat="1" ht="15.95" customHeight="1" x14ac:dyDescent="0.2"/>
    <row r="85" s="61" customFormat="1" ht="15.95" customHeight="1" x14ac:dyDescent="0.2"/>
    <row r="86" s="61" customFormat="1" ht="15.95" customHeight="1" x14ac:dyDescent="0.2"/>
    <row r="87" s="61" customFormat="1" ht="15.95" customHeight="1" x14ac:dyDescent="0.2"/>
    <row r="88" s="61" customFormat="1" ht="15.95" customHeight="1" x14ac:dyDescent="0.2"/>
    <row r="89" s="61" customFormat="1" ht="15.95" customHeight="1" x14ac:dyDescent="0.2"/>
    <row r="90" s="61" customFormat="1" ht="15.95" customHeight="1" x14ac:dyDescent="0.2"/>
    <row r="91" s="61" customFormat="1" ht="15.95" customHeight="1" x14ac:dyDescent="0.2"/>
    <row r="92" s="61" customFormat="1" ht="15.95" customHeight="1" x14ac:dyDescent="0.2"/>
    <row r="93" s="61" customFormat="1" ht="15.95" customHeight="1" x14ac:dyDescent="0.2"/>
    <row r="94" s="61" customFormat="1" ht="15.95" customHeight="1" x14ac:dyDescent="0.2"/>
    <row r="95" s="61" customFormat="1" ht="15.95" customHeight="1" x14ac:dyDescent="0.2"/>
    <row r="96" s="61" customFormat="1" ht="15.95" customHeight="1" x14ac:dyDescent="0.2"/>
    <row r="97" s="61" customFormat="1" ht="15.95" customHeight="1" x14ac:dyDescent="0.2"/>
    <row r="98" s="61" customFormat="1" ht="15.95" customHeight="1" x14ac:dyDescent="0.2"/>
    <row r="99" s="61" customFormat="1" ht="15.95" customHeight="1" x14ac:dyDescent="0.2"/>
    <row r="100" s="61" customFormat="1" ht="15.95" customHeight="1" x14ac:dyDescent="0.2"/>
    <row r="101" s="61" customFormat="1" ht="15.95" customHeight="1" x14ac:dyDescent="0.2"/>
    <row r="102" s="61" customFormat="1" ht="15.95" customHeight="1" x14ac:dyDescent="0.2"/>
    <row r="103" s="61" customFormat="1" ht="15.95" customHeight="1" x14ac:dyDescent="0.2"/>
    <row r="104" s="61" customFormat="1" ht="15.95" customHeight="1" x14ac:dyDescent="0.2"/>
    <row r="105" s="61" customFormat="1" ht="15.95" customHeight="1" x14ac:dyDescent="0.2"/>
    <row r="106" s="61" customFormat="1" ht="15.95" customHeight="1" x14ac:dyDescent="0.2"/>
    <row r="107" s="61" customFormat="1" ht="15.95" customHeight="1" x14ac:dyDescent="0.2"/>
    <row r="108" s="61" customFormat="1" ht="15.95" customHeight="1" x14ac:dyDescent="0.2"/>
    <row r="109" s="61" customFormat="1" ht="15.95" customHeight="1" x14ac:dyDescent="0.2"/>
    <row r="110" s="61" customFormat="1" ht="15.95" customHeight="1" x14ac:dyDescent="0.2"/>
    <row r="111" s="61" customFormat="1" ht="15.95" customHeight="1" x14ac:dyDescent="0.2"/>
    <row r="112" s="61" customFormat="1" ht="15.95" customHeight="1" x14ac:dyDescent="0.2"/>
    <row r="113" spans="10:10" s="61" customFormat="1" ht="15.95" customHeight="1" x14ac:dyDescent="0.2"/>
    <row r="114" spans="10:10" s="61" customFormat="1" ht="15.95" customHeight="1" x14ac:dyDescent="0.2"/>
    <row r="115" spans="10:10" s="61" customFormat="1" ht="15.95" customHeight="1" x14ac:dyDescent="0.2"/>
    <row r="116" spans="10:10" s="61" customFormat="1" ht="15.95" customHeight="1" x14ac:dyDescent="0.2"/>
    <row r="117" spans="10:10" s="61" customFormat="1" ht="15.95" customHeight="1" x14ac:dyDescent="0.2"/>
    <row r="118" spans="10:10" s="61" customFormat="1" ht="15.95" customHeight="1" x14ac:dyDescent="0.2"/>
    <row r="119" spans="10:10" s="61" customFormat="1" ht="15.95" customHeight="1" x14ac:dyDescent="0.2"/>
    <row r="120" spans="10:10" s="61" customFormat="1" ht="15.95" customHeight="1" x14ac:dyDescent="0.2"/>
    <row r="121" spans="10:10" s="61" customFormat="1" ht="15.95" customHeight="1" x14ac:dyDescent="0.2"/>
    <row r="122" spans="10:10" s="61" customFormat="1" ht="15.95" customHeight="1" x14ac:dyDescent="0.2"/>
    <row r="123" spans="10:10" s="61" customFormat="1" ht="15.95" customHeight="1" x14ac:dyDescent="0.2"/>
    <row r="124" spans="10:10" s="61" customFormat="1" ht="15.95" customHeight="1" x14ac:dyDescent="0.2"/>
    <row r="125" spans="10:10" s="61" customFormat="1" ht="15.95" customHeight="1" x14ac:dyDescent="0.2"/>
    <row r="126" spans="10:10" s="61" customFormat="1" ht="15.95" customHeight="1" x14ac:dyDescent="0.2"/>
    <row r="127" spans="10:10" s="61" customFormat="1" ht="15.95" customHeight="1" x14ac:dyDescent="0.2">
      <c r="J127" s="5"/>
    </row>
    <row r="128" spans="10:10" s="61" customFormat="1" ht="15.95" customHeight="1" x14ac:dyDescent="0.2">
      <c r="J128" s="5"/>
    </row>
    <row r="129" spans="10:36" s="61" customFormat="1" ht="15.95" customHeight="1" x14ac:dyDescent="0.2">
      <c r="J129" s="5"/>
    </row>
    <row r="130" spans="10:36" s="61" customFormat="1" ht="15.95" customHeight="1" x14ac:dyDescent="0.2">
      <c r="J130" s="5"/>
    </row>
    <row r="131" spans="10:36" ht="15.95" customHeight="1" x14ac:dyDescent="0.2">
      <c r="K131" s="61"/>
      <c r="L131" s="61"/>
      <c r="M131" s="61"/>
      <c r="N131" s="61"/>
      <c r="O131" s="61"/>
      <c r="P131" s="61"/>
      <c r="Q131" s="61"/>
      <c r="R131" s="61"/>
      <c r="S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</row>
    <row r="132" spans="10:36" ht="15.95" customHeight="1" x14ac:dyDescent="0.2">
      <c r="K132" s="61"/>
      <c r="L132" s="61"/>
      <c r="M132" s="61"/>
      <c r="N132" s="61"/>
      <c r="O132" s="61"/>
      <c r="P132" s="61"/>
      <c r="Q132" s="61"/>
      <c r="R132" s="61"/>
      <c r="S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</row>
    <row r="133" spans="10:36" ht="15.95" customHeight="1" x14ac:dyDescent="0.2">
      <c r="K133" s="61"/>
      <c r="L133" s="61"/>
      <c r="M133" s="61"/>
      <c r="N133" s="61"/>
      <c r="O133" s="61"/>
      <c r="P133" s="61"/>
      <c r="Q133" s="61"/>
      <c r="R133" s="61"/>
      <c r="S133" s="61"/>
    </row>
    <row r="134" spans="10:36" ht="15.95" customHeight="1" x14ac:dyDescent="0.2">
      <c r="K134" s="61"/>
      <c r="L134" s="61"/>
      <c r="M134" s="61"/>
      <c r="N134" s="61"/>
      <c r="O134" s="61"/>
      <c r="P134" s="61"/>
      <c r="Q134" s="61"/>
      <c r="R134" s="61"/>
      <c r="S134" s="61"/>
    </row>
    <row r="135" spans="10:36" ht="15.95" customHeight="1" x14ac:dyDescent="0.2"/>
    <row r="136" spans="10:36" ht="15.95" customHeight="1" x14ac:dyDescent="0.2"/>
  </sheetData>
  <mergeCells count="20">
    <mergeCell ref="A37:J37"/>
    <mergeCell ref="K48:L48"/>
    <mergeCell ref="M48:N48"/>
    <mergeCell ref="Q48:R48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</vt:lpstr>
      <vt:lpstr>Dez!Area_de_impressao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cp:lastPrinted>2026-01-16T21:00:08Z</cp:lastPrinted>
  <dcterms:created xsi:type="dcterms:W3CDTF">2026-01-16T20:59:54Z</dcterms:created>
  <dcterms:modified xsi:type="dcterms:W3CDTF">2026-01-16T21:00:27Z</dcterms:modified>
</cp:coreProperties>
</file>