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2 - Fevereiro\Publicacao internet TRF\Anexo II\090047\"/>
    </mc:Choice>
  </mc:AlternateContent>
  <bookViews>
    <workbookView xWindow="0" yWindow="0" windowWidth="19200" windowHeight="5660"/>
  </bookViews>
  <sheets>
    <sheet name="Fev" sheetId="1" r:id="rId1"/>
  </sheets>
  <externalReferences>
    <externalReference r:id="rId2"/>
  </externalReferences>
  <definedNames>
    <definedName name="_xlnm.Print_Area" localSheetId="0">Fev!$A$1:$X$19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" i="1" l="1"/>
  <c r="R30" i="1"/>
  <c r="W24" i="1"/>
  <c r="U24" i="1"/>
  <c r="U30" i="1" s="1"/>
  <c r="S24" i="1"/>
  <c r="S30" i="1" s="1"/>
  <c r="R24" i="1"/>
  <c r="Q24" i="1"/>
  <c r="P24" i="1"/>
  <c r="P30" i="1" s="1"/>
  <c r="Q23" i="1"/>
  <c r="Q25" i="1" s="1"/>
  <c r="W17" i="1"/>
  <c r="W23" i="1" s="1"/>
  <c r="W25" i="1" s="1"/>
  <c r="Q17" i="1"/>
  <c r="O17" i="1"/>
  <c r="M17" i="1"/>
  <c r="L17" i="1"/>
  <c r="K17" i="1"/>
  <c r="W16" i="1"/>
  <c r="U16" i="1"/>
  <c r="S16" i="1"/>
  <c r="P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P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P14" i="1"/>
  <c r="N14" i="1"/>
  <c r="N17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P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P12" i="1"/>
  <c r="R12" i="1" s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P11" i="1"/>
  <c r="P17" i="1" s="1"/>
  <c r="P23" i="1" s="1"/>
  <c r="P25" i="1" s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U10" i="1"/>
  <c r="U17" i="1" s="1"/>
  <c r="U23" i="1" s="1"/>
  <c r="U25" i="1" s="1"/>
  <c r="S10" i="1"/>
  <c r="S17" i="1" s="1"/>
  <c r="S23" i="1" s="1"/>
  <c r="S25" i="1" s="1"/>
  <c r="P10" i="1"/>
  <c r="N10" i="1"/>
  <c r="R10" i="1" s="1"/>
  <c r="J10" i="1"/>
  <c r="I10" i="1"/>
  <c r="H10" i="1"/>
  <c r="G10" i="1"/>
  <c r="F10" i="1"/>
  <c r="E10" i="1"/>
  <c r="D10" i="1"/>
  <c r="C10" i="1"/>
  <c r="B10" i="1"/>
  <c r="A10" i="1"/>
  <c r="V15" i="1" l="1"/>
  <c r="T15" i="1"/>
  <c r="X15" i="1"/>
  <c r="T11" i="1"/>
  <c r="X11" i="1"/>
  <c r="V11" i="1"/>
  <c r="X16" i="1"/>
  <c r="V16" i="1"/>
  <c r="T16" i="1"/>
  <c r="T12" i="1"/>
  <c r="X12" i="1"/>
  <c r="V12" i="1"/>
  <c r="X13" i="1"/>
  <c r="V13" i="1"/>
  <c r="T13" i="1"/>
  <c r="V10" i="1"/>
  <c r="X10" i="1"/>
  <c r="T10" i="1"/>
  <c r="R14" i="1"/>
  <c r="X14" i="1" l="1"/>
  <c r="V14" i="1"/>
  <c r="T14" i="1"/>
  <c r="R17" i="1"/>
  <c r="V17" i="1" l="1"/>
  <c r="R23" i="1"/>
  <c r="R25" i="1" s="1"/>
  <c r="X17" i="1"/>
  <c r="T17" i="1"/>
</calcChain>
</file>

<file path=xl/sharedStrings.xml><?xml version="1.0" encoding="utf-8"?>
<sst xmlns="http://schemas.openxmlformats.org/spreadsheetml/2006/main" count="73" uniqueCount="68">
  <si>
    <t>PODER JUDICIÁRIO</t>
  </si>
  <si>
    <t>ÓRGÃO:</t>
  </si>
  <si>
    <t>JUSTIÇA FEDERAL</t>
  </si>
  <si>
    <t>UNIDADE:</t>
  </si>
  <si>
    <t>090047 - TRF 3ª REGIÃO PRECATÓRIOS E REQUISITÓRIOS DE PEQUENO VALOR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</si>
  <si>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</si>
  <si>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</si>
  <si>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</si>
  <si>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</si>
  <si>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</si>
  <si>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</si>
  <si>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</si>
  <si>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</si>
  <si>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</si>
  <si>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</si>
  <si>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</si>
  <si>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</si>
  <si>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</si>
  <si>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</si>
  <si>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</si>
  <si>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</si>
  <si>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</si>
  <si>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</si>
  <si>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</si>
  <si>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</si>
  <si>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</si>
  <si>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</si>
  <si>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</si>
  <si>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</si>
  <si>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</si>
  <si>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</si>
  <si>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</si>
  <si>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</si>
  <si>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</si>
  <si>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</si>
  <si>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</si>
  <si>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</si>
  <si>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</si>
  <si>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</si>
  <si>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</si>
  <si>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</si>
  <si>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</si>
  <si>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</si>
  <si>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</si>
  <si>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</si>
  <si>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</si>
  <si>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</si>
  <si>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</si>
  <si>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</si>
  <si>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</si>
  <si>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2. Nas colunas relativas à execução, não incluir as despesas referentes aos restos a pagar do ano anterior.</t>
  </si>
  <si>
    <t>PROV.REC.POR UG35/CONC.À UG47</t>
  </si>
  <si>
    <t>DESTAQ.REC.ENTID.PREC.À UG47</t>
  </si>
  <si>
    <t>DESP.EMP.</t>
  </si>
  <si>
    <t>DESP.LIQUID.</t>
  </si>
  <si>
    <t>DESP.PAGAS</t>
  </si>
  <si>
    <t>RELATÓRIOS TESOURO:</t>
  </si>
  <si>
    <t>SOMA-TOTAL</t>
  </si>
  <si>
    <t>RELATÓRIO TESOURO</t>
  </si>
  <si>
    <t>DIFERENÇAS</t>
  </si>
  <si>
    <t>DESCENTR.LÍQUIDA</t>
  </si>
  <si>
    <t>EMP.EMIT.</t>
  </si>
  <si>
    <t>EMP.LIQUID.</t>
  </si>
  <si>
    <t>EMP.PAGOS</t>
  </si>
  <si>
    <t>UG 090047</t>
  </si>
  <si>
    <t>CONSULTAS SIAFI TELA PRETA:</t>
  </si>
  <si>
    <t>ROTINA CONOR</t>
  </si>
  <si>
    <t>verificar 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</si>
</sst>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_-* #,##0_-;\-* #,##0_-;_-* &quot;-&quot;??_-;_-@_-"/>
    <numFmt numFmtId="168" formatCode="#,##0.00_ ;[Red]\-#,##0.00\ "/>
    <numFmt numFmtId="169" formatCode="#,##0.00_ ;\-#,##0.00\ "/>
    <numFmt numFmtId="170" formatCode="#,##0.00_);\(#,##0.00\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10"/>
      <color theme="5" tint="-0.499984740745262"/>
      <name val="Arial"/>
      <family val="2"/>
    </font>
    <font>
      <b/>
      <sz val="16"/>
      <name val="Arial"/>
      <family val="2"/>
    </font>
    <font>
      <b/>
      <sz val="9"/>
      <color theme="2" tint="-0.749992370372631"/>
      <name val="Arial"/>
      <family val="2"/>
    </font>
    <font>
      <sz val="9"/>
      <color theme="2" tint="-0.749992370372631"/>
      <name val="Arial"/>
      <family val="2"/>
    </font>
    <font>
      <sz val="9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6" fontId="4" fillId="0" borderId="14" xfId="5" applyNumberFormat="1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center" vertical="center" wrapText="1"/>
    </xf>
    <xf numFmtId="166" fontId="4" fillId="0" borderId="17" xfId="5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left" vertical="center" wrapText="1"/>
    </xf>
    <xf numFmtId="0" fontId="2" fillId="0" borderId="20" xfId="3" applyNumberFormat="1" applyFont="1" applyFill="1" applyBorder="1" applyAlignment="1">
      <alignment horizontal="left" vertical="center" wrapText="1"/>
    </xf>
    <xf numFmtId="43" fontId="4" fillId="0" borderId="21" xfId="5" applyNumberFormat="1" applyFont="1" applyBorder="1" applyAlignment="1">
      <alignment horizontal="right" vertical="center"/>
    </xf>
    <xf numFmtId="43" fontId="4" fillId="0" borderId="22" xfId="5" applyNumberFormat="1" applyFont="1" applyBorder="1" applyAlignment="1">
      <alignment horizontal="right" vertical="center"/>
    </xf>
    <xf numFmtId="167" fontId="2" fillId="0" borderId="21" xfId="5" applyNumberFormat="1" applyFont="1" applyBorder="1" applyAlignment="1">
      <alignment horizontal="right" vertical="center"/>
    </xf>
    <xf numFmtId="164" fontId="2" fillId="0" borderId="21" xfId="2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0" borderId="23" xfId="3" applyFont="1" applyFill="1" applyBorder="1" applyAlignment="1">
      <alignment horizontal="center" vertical="center" wrapText="1"/>
    </xf>
    <xf numFmtId="166" fontId="4" fillId="0" borderId="24" xfId="5" applyNumberFormat="1" applyFont="1" applyFill="1" applyBorder="1" applyAlignment="1">
      <alignment horizontal="center" vertical="center" wrapText="1"/>
    </xf>
    <xf numFmtId="166" fontId="2" fillId="0" borderId="24" xfId="5" applyNumberFormat="1" applyFont="1" applyFill="1" applyBorder="1" applyAlignment="1">
      <alignment horizontal="right" vertical="center" wrapText="1"/>
    </xf>
    <xf numFmtId="164" fontId="2" fillId="0" borderId="24" xfId="2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43" fontId="2" fillId="0" borderId="0" xfId="1" applyFont="1" applyBorder="1"/>
    <xf numFmtId="0" fontId="3" fillId="0" borderId="0" xfId="0" applyFont="1" applyBorder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164" fontId="5" fillId="0" borderId="0" xfId="2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3" fontId="7" fillId="0" borderId="0" xfId="1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2" applyNumberFormat="1" applyFont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4" fontId="7" fillId="0" borderId="0" xfId="6" applyNumberFormat="1" applyFont="1" applyFill="1" applyAlignment="1">
      <alignment horizontal="right" vertical="center"/>
    </xf>
    <xf numFmtId="168" fontId="2" fillId="0" borderId="0" xfId="6" applyNumberFormat="1" applyFont="1" applyFill="1" applyAlignment="1">
      <alignment vertical="center"/>
    </xf>
    <xf numFmtId="168" fontId="2" fillId="0" borderId="0" xfId="7" applyNumberFormat="1" applyFont="1" applyFill="1" applyAlignment="1">
      <alignment vertical="center"/>
    </xf>
    <xf numFmtId="0" fontId="2" fillId="0" borderId="0" xfId="6" applyFont="1" applyAlignment="1">
      <alignment vertical="center"/>
    </xf>
    <xf numFmtId="0" fontId="2" fillId="0" borderId="0" xfId="0" applyFont="1" applyAlignment="1">
      <alignment vertical="center"/>
    </xf>
    <xf numFmtId="4" fontId="7" fillId="0" borderId="0" xfId="6" quotePrefix="1" applyNumberFormat="1" applyFont="1" applyFill="1" applyAlignment="1">
      <alignment horizontal="right" vertical="center"/>
    </xf>
    <xf numFmtId="168" fontId="2" fillId="0" borderId="0" xfId="1" applyNumberFormat="1" applyFont="1" applyFill="1" applyAlignment="1">
      <alignment vertical="center"/>
    </xf>
    <xf numFmtId="4" fontId="7" fillId="0" borderId="25" xfId="6" applyNumberFormat="1" applyFont="1" applyFill="1" applyBorder="1" applyAlignment="1">
      <alignment horizontal="right" vertical="center"/>
    </xf>
    <xf numFmtId="168" fontId="2" fillId="0" borderId="26" xfId="6" applyNumberFormat="1" applyFont="1" applyFill="1" applyBorder="1" applyAlignment="1">
      <alignment vertical="center"/>
    </xf>
    <xf numFmtId="169" fontId="2" fillId="0" borderId="26" xfId="6" applyNumberFormat="1" applyFont="1" applyFill="1" applyBorder="1" applyAlignment="1">
      <alignment vertical="center"/>
    </xf>
    <xf numFmtId="168" fontId="2" fillId="0" borderId="27" xfId="6" applyNumberFormat="1" applyFont="1" applyFill="1" applyBorder="1" applyAlignment="1">
      <alignment vertical="center"/>
    </xf>
    <xf numFmtId="4" fontId="2" fillId="0" borderId="0" xfId="6" quotePrefix="1" applyNumberFormat="1" applyFont="1" applyFill="1" applyAlignment="1">
      <alignment horizontal="right" vertical="center"/>
    </xf>
    <xf numFmtId="4" fontId="2" fillId="0" borderId="0" xfId="6" applyNumberFormat="1" applyFont="1" applyFill="1" applyAlignment="1">
      <alignment horizontal="right" vertical="center"/>
    </xf>
    <xf numFmtId="168" fontId="2" fillId="0" borderId="0" xfId="6" applyNumberFormat="1" applyFont="1" applyFill="1" applyBorder="1" applyAlignment="1">
      <alignment vertical="center"/>
    </xf>
    <xf numFmtId="4" fontId="7" fillId="0" borderId="0" xfId="6" applyNumberFormat="1" applyFont="1" applyFill="1" applyAlignment="1">
      <alignment horizontal="center" vertical="center"/>
    </xf>
    <xf numFmtId="168" fontId="7" fillId="0" borderId="0" xfId="6" applyNumberFormat="1" applyFont="1" applyFill="1" applyBorder="1" applyAlignment="1">
      <alignment horizontal="center" vertical="center"/>
    </xf>
    <xf numFmtId="168" fontId="7" fillId="0" borderId="0" xfId="6" applyNumberFormat="1" applyFont="1" applyFill="1" applyAlignment="1">
      <alignment horizontal="center" vertical="center"/>
    </xf>
    <xf numFmtId="0" fontId="7" fillId="0" borderId="0" xfId="6" applyFont="1" applyAlignment="1">
      <alignment vertical="center"/>
    </xf>
    <xf numFmtId="168" fontId="7" fillId="0" borderId="0" xfId="6" applyNumberFormat="1" applyFont="1" applyFill="1" applyAlignment="1">
      <alignment vertical="center" shrinkToFit="1"/>
    </xf>
    <xf numFmtId="168" fontId="7" fillId="0" borderId="0" xfId="0" applyNumberFormat="1" applyFont="1" applyFill="1" applyAlignment="1">
      <alignment vertical="center"/>
    </xf>
    <xf numFmtId="168" fontId="7" fillId="0" borderId="0" xfId="6" applyNumberFormat="1" applyFont="1" applyFill="1" applyAlignment="1">
      <alignment vertical="center"/>
    </xf>
    <xf numFmtId="40" fontId="7" fillId="0" borderId="0" xfId="0" quotePrefix="1" applyNumberFormat="1" applyFont="1" applyFill="1" applyAlignment="1">
      <alignment horizontal="right" vertical="center"/>
    </xf>
    <xf numFmtId="40" fontId="2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40" fontId="7" fillId="0" borderId="25" xfId="0" applyNumberFormat="1" applyFont="1" applyFill="1" applyBorder="1" applyAlignment="1">
      <alignment horizontal="right" vertical="center"/>
    </xf>
    <xf numFmtId="168" fontId="2" fillId="0" borderId="26" xfId="0" applyNumberFormat="1" applyFont="1" applyFill="1" applyBorder="1" applyAlignment="1">
      <alignment vertical="center"/>
    </xf>
    <xf numFmtId="168" fontId="2" fillId="0" borderId="26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4" fontId="4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8" fontId="2" fillId="0" borderId="0" xfId="0" applyNumberFormat="1" applyFont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/>
    <xf numFmtId="4" fontId="2" fillId="0" borderId="0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/>
    <xf numFmtId="43" fontId="2" fillId="0" borderId="0" xfId="1" applyFont="1" applyAlignment="1">
      <alignment horizontal="left"/>
    </xf>
    <xf numFmtId="168" fontId="2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/>
    <xf numFmtId="170" fontId="7" fillId="0" borderId="0" xfId="0" applyNumberFormat="1" applyFont="1" applyAlignment="1"/>
    <xf numFmtId="43" fontId="7" fillId="0" borderId="0" xfId="1" applyFo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Font="1" applyAlignment="1"/>
    <xf numFmtId="43" fontId="5" fillId="0" borderId="0" xfId="0" applyNumberFormat="1" applyFont="1"/>
    <xf numFmtId="169" fontId="2" fillId="0" borderId="0" xfId="0" applyNumberFormat="1" applyFont="1"/>
    <xf numFmtId="0" fontId="15" fillId="0" borderId="0" xfId="0" applyFont="1"/>
    <xf numFmtId="14" fontId="10" fillId="0" borderId="0" xfId="0" applyNumberFormat="1" applyFont="1"/>
    <xf numFmtId="20" fontId="10" fillId="0" borderId="0" xfId="0" applyNumberFormat="1" applyFont="1"/>
    <xf numFmtId="4" fontId="15" fillId="0" borderId="0" xfId="0" applyNumberFormat="1" applyFont="1"/>
    <xf numFmtId="168" fontId="5" fillId="0" borderId="0" xfId="0" applyNumberFormat="1" applyFont="1"/>
    <xf numFmtId="4" fontId="5" fillId="0" borderId="0" xfId="0" applyNumberFormat="1" applyFont="1" applyBorder="1"/>
    <xf numFmtId="43" fontId="10" fillId="0" borderId="0" xfId="1" applyFont="1"/>
    <xf numFmtId="43" fontId="5" fillId="0" borderId="0" xfId="1" applyFont="1"/>
  </cellXfs>
  <cellStyles count="8">
    <cellStyle name="Normal" xfId="0" builtinId="0"/>
    <cellStyle name="Normal 10" xfId="6"/>
    <cellStyle name="Normal 2 8" xfId="3"/>
    <cellStyle name="Porcentagem 11" xfId="2"/>
    <cellStyle name="Porcentagem 12" xfId="7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Anexo%20II%20-%20Transparencia%20Mensal%202026%20-%20P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>
        <row r="10">
          <cell r="A10" t="str">
            <v>33904</v>
          </cell>
          <cell r="B10" t="str">
            <v>FUNDO DO REGIME GERAL DA PREVIDENCIA SOCIAL</v>
          </cell>
          <cell r="C10" t="str">
            <v>28</v>
          </cell>
          <cell r="D10" t="str">
            <v>846</v>
          </cell>
          <cell r="E10" t="str">
            <v>0901</v>
          </cell>
          <cell r="F10" t="str">
            <v>OPERACOES ESPECIAIS: CUMPRIMENTO DE SENTENCAS JUDICIAIS</v>
          </cell>
          <cell r="G10" t="str">
            <v>0625</v>
          </cell>
          <cell r="H10" t="str">
            <v>SENTENCAS JUDICIAIS TRANSITADAS EM JULGADO DE PEQUENO VALOR</v>
          </cell>
          <cell r="I10" t="str">
            <v>2</v>
          </cell>
          <cell r="J10" t="str">
            <v>1002</v>
          </cell>
          <cell r="K10" t="str">
            <v>ATIVIDADES-FIM DA SEGURIDADE SOCIAL</v>
          </cell>
          <cell r="L10" t="str">
            <v>3</v>
          </cell>
          <cell r="M10">
            <v>160485615</v>
          </cell>
          <cell r="N10">
            <v>160379463.77000001</v>
          </cell>
          <cell r="O10">
            <v>160379463.77000001</v>
          </cell>
          <cell r="P10">
            <v>160379463.77000001</v>
          </cell>
        </row>
        <row r="11">
          <cell r="A11" t="str">
            <v>40901</v>
          </cell>
          <cell r="B11" t="str">
            <v>FUNDO DE AMPARO AO TRABALHADOR - FAT</v>
          </cell>
          <cell r="C11" t="str">
            <v>28</v>
          </cell>
          <cell r="D11" t="str">
            <v>846</v>
          </cell>
          <cell r="E11" t="str">
            <v>0901</v>
          </cell>
          <cell r="F11" t="str">
            <v>OPERACOES ESPECIAIS: CUMPRIMENTO DE SENTENCAS JUDICIAIS</v>
          </cell>
          <cell r="G11" t="str">
            <v>0625</v>
          </cell>
          <cell r="H11" t="str">
            <v>SENTENCAS JUDICIAIS TRANSITADAS EM JULGADO DE PEQUENO VALOR</v>
          </cell>
          <cell r="I11" t="str">
            <v>2</v>
          </cell>
          <cell r="J11" t="str">
            <v>1040</v>
          </cell>
          <cell r="K11" t="str">
            <v>SEGURO-DESEMPREGO, ABONO SALARIAL E PREV.SOC.</v>
          </cell>
          <cell r="L11" t="str">
            <v>3</v>
          </cell>
          <cell r="M11">
            <v>23135</v>
          </cell>
          <cell r="N11">
            <v>23134.21</v>
          </cell>
          <cell r="O11">
            <v>23134.21</v>
          </cell>
          <cell r="P11">
            <v>23134.21</v>
          </cell>
        </row>
        <row r="12">
          <cell r="A12" t="str">
            <v>55901</v>
          </cell>
          <cell r="B12" t="str">
            <v>FUNDO NACIONAL DE ASSISTENCIA SOCIAL</v>
          </cell>
          <cell r="C12" t="str">
            <v>28</v>
          </cell>
          <cell r="D12" t="str">
            <v>846</v>
          </cell>
          <cell r="E12" t="str">
            <v>0901</v>
          </cell>
          <cell r="F12" t="str">
            <v>OPERACOES ESPECIAIS: CUMPRIMENTO DE SENTENCAS JUDICIAIS</v>
          </cell>
          <cell r="G12" t="str">
            <v>0625</v>
          </cell>
          <cell r="H12" t="str">
            <v>SENTENCAS JUDICIAIS TRANSITADAS EM JULGADO DE PEQUENO VALOR</v>
          </cell>
          <cell r="I12" t="str">
            <v>2</v>
          </cell>
          <cell r="J12" t="str">
            <v>1002</v>
          </cell>
          <cell r="K12" t="str">
            <v>ATIVIDADES-FIM DA SEGURIDADE SOCIAL</v>
          </cell>
          <cell r="L12" t="str">
            <v>3</v>
          </cell>
          <cell r="M12">
            <v>18890995</v>
          </cell>
          <cell r="N12">
            <v>18890993.870000001</v>
          </cell>
          <cell r="O12">
            <v>18890993.870000001</v>
          </cell>
          <cell r="P12">
            <v>18890993.870000001</v>
          </cell>
        </row>
        <row r="13">
          <cell r="A13" t="str">
            <v>71103</v>
          </cell>
          <cell r="B13" t="str">
            <v>ENCARGOS FINANC.DA UNIAO-SENTENCAS JUDICIAIS</v>
          </cell>
          <cell r="C13" t="str">
            <v>28</v>
          </cell>
          <cell r="D13" t="str">
            <v>846</v>
          </cell>
          <cell r="E13" t="str">
            <v>0901</v>
          </cell>
          <cell r="F13" t="str">
            <v>OPERACOES ESPECIAIS: CUMPRIMENTO DE SENTENCAS JUDICIAIS</v>
          </cell>
          <cell r="G13" t="str">
            <v>00G5</v>
          </cell>
          <cell r="H13" t="str">
            <v>CONTRIBUICAO DA UNIAO, DE SUAS AUTARQUIAS E FUNDACOES PARA O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1</v>
          </cell>
          <cell r="M13">
            <v>485397</v>
          </cell>
          <cell r="N13">
            <v>485395.04</v>
          </cell>
          <cell r="O13">
            <v>485395.04</v>
          </cell>
          <cell r="P13">
            <v>485395.04</v>
          </cell>
        </row>
        <row r="14">
          <cell r="A14" t="str">
            <v>71103</v>
          </cell>
          <cell r="B14" t="str">
            <v>ENCARGOS FINANC.DA UNIAO-SENTENCAS JUDICIAIS</v>
          </cell>
          <cell r="C14" t="str">
            <v>28</v>
          </cell>
          <cell r="D14" t="str">
            <v>846</v>
          </cell>
          <cell r="E14" t="str">
            <v>0901</v>
          </cell>
          <cell r="F14" t="str">
            <v>OPERACOES ESPECIAIS: CUMPRIMENTO DE SENTENCAS JUDICIAIS</v>
          </cell>
          <cell r="G14" t="str">
            <v>0625</v>
          </cell>
          <cell r="H14" t="str">
            <v>SENTENCAS JUDICIAIS TRANSITADAS EM JULGADO DE PEQUENO VALOR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5</v>
          </cell>
          <cell r="M14">
            <v>168793</v>
          </cell>
          <cell r="N14">
            <v>168792.22</v>
          </cell>
          <cell r="O14">
            <v>168792.22</v>
          </cell>
          <cell r="P14">
            <v>168792.22</v>
          </cell>
        </row>
        <row r="15">
          <cell r="A15" t="str">
            <v>71103</v>
          </cell>
          <cell r="B15" t="str">
            <v>ENCARGOS FINANC.DA UNIAO-SENTENCAS JUDICIAIS</v>
          </cell>
          <cell r="C15" t="str">
            <v>28</v>
          </cell>
          <cell r="D15" t="str">
            <v>846</v>
          </cell>
          <cell r="E15" t="str">
            <v>0901</v>
          </cell>
          <cell r="F15" t="str">
            <v>OPERACOES ESPECIAIS: CUMPRIMENTO DE SENTENCAS JUDICIAIS</v>
          </cell>
          <cell r="G15" t="str">
            <v>0625</v>
          </cell>
          <cell r="H15" t="str">
            <v>SENTENCAS JUDICIAIS TRANSITADAS EM JULGADO DE PEQUENO VALOR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105321053</v>
          </cell>
          <cell r="N15">
            <v>105296065.03</v>
          </cell>
          <cell r="O15">
            <v>105296065.03</v>
          </cell>
          <cell r="P15">
            <v>105296065.03</v>
          </cell>
        </row>
        <row r="16">
          <cell r="A16" t="str">
            <v>71103</v>
          </cell>
          <cell r="B16" t="str">
            <v>ENCARGOS FINANC.DA UNIAO-SENTENCAS JUDICIAIS</v>
          </cell>
          <cell r="C16" t="str">
            <v>28</v>
          </cell>
          <cell r="D16" t="str">
            <v>846</v>
          </cell>
          <cell r="E16" t="str">
            <v>0901</v>
          </cell>
          <cell r="F16" t="str">
            <v>OPERACOES ESPECIAIS: CUMPRIMENTO DE SENTENCAS JUDICIAIS</v>
          </cell>
          <cell r="G16" t="str">
            <v>0625</v>
          </cell>
          <cell r="H16" t="str">
            <v>SENTENCAS JUDICIAIS TRANSITADAS EM JULGADO DE PEQUENO VALOR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1</v>
          </cell>
          <cell r="M16">
            <v>8522241</v>
          </cell>
          <cell r="N16">
            <v>8522239.7799999993</v>
          </cell>
          <cell r="O16">
            <v>8522239.7799999993</v>
          </cell>
          <cell r="P16">
            <v>8522239.7799999993</v>
          </cell>
        </row>
        <row r="18">
          <cell r="M18">
            <v>293897229</v>
          </cell>
          <cell r="N18">
            <v>293766083.91999996</v>
          </cell>
          <cell r="O18">
            <v>293766083.91999996</v>
          </cell>
          <cell r="P18">
            <v>293766083.91999996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26"/>
  <sheetViews>
    <sheetView showGridLines="0" tabSelected="1" view="pageBreakPreview" zoomScale="80" zoomScaleNormal="100" zoomScaleSheetLayoutView="80" workbookViewId="0"/>
  </sheetViews>
  <sheetFormatPr defaultColWidth="9.1796875" defaultRowHeight="25.5" customHeight="1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1" width="14.7265625" style="5" bestFit="1" customWidth="1"/>
    <col min="12" max="12" width="11.26953125" style="5" bestFit="1" customWidth="1"/>
    <col min="13" max="13" width="12.453125" style="5" bestFit="1" customWidth="1"/>
    <col min="14" max="14" width="14.81640625" style="5" bestFit="1" customWidth="1"/>
    <col min="15" max="15" width="15.453125" style="5" bestFit="1" customWidth="1"/>
    <col min="16" max="19" width="17.26953125" style="5" customWidth="1"/>
    <col min="20" max="20" width="8.7265625" style="5" customWidth="1"/>
    <col min="21" max="21" width="17.26953125" style="5" customWidth="1"/>
    <col min="22" max="22" width="8.7265625" style="5" customWidth="1"/>
    <col min="23" max="23" width="17.26953125" style="5" customWidth="1"/>
    <col min="24" max="24" width="8.7265625" style="5" customWidth="1"/>
    <col min="25" max="30" width="9.1796875" style="5"/>
    <col min="31" max="31" width="9.81640625" style="5" bestFit="1" customWidth="1"/>
    <col min="32" max="32" width="12.26953125" style="5" customWidth="1"/>
    <col min="33" max="33" width="9.26953125" style="5" bestFit="1" customWidth="1"/>
    <col min="34" max="35" width="11.7265625" style="5" bestFit="1" customWidth="1"/>
    <col min="36" max="36" width="12.453125" style="5" bestFit="1" customWidth="1"/>
    <col min="37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5" t="s">
        <v>5</v>
      </c>
      <c r="B4" s="7">
        <v>46054</v>
      </c>
      <c r="C4" s="8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3" thickBot="1" x14ac:dyDescent="0.3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3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2"/>
      <c r="K7" s="13" t="s">
        <v>8</v>
      </c>
      <c r="L7" s="14" t="s">
        <v>9</v>
      </c>
      <c r="M7" s="15"/>
      <c r="N7" s="13" t="s">
        <v>10</v>
      </c>
      <c r="O7" s="13" t="s">
        <v>11</v>
      </c>
      <c r="P7" s="10" t="s">
        <v>12</v>
      </c>
      <c r="Q7" s="12"/>
      <c r="R7" s="13" t="s">
        <v>13</v>
      </c>
      <c r="S7" s="10" t="s">
        <v>14</v>
      </c>
      <c r="T7" s="11"/>
      <c r="U7" s="11"/>
      <c r="V7" s="11"/>
      <c r="W7" s="11"/>
      <c r="X7" s="12"/>
    </row>
    <row r="8" spans="1:24" ht="28.5" customHeight="1" x14ac:dyDescent="0.25">
      <c r="A8" s="16" t="s">
        <v>15</v>
      </c>
      <c r="B8" s="17"/>
      <c r="C8" s="18" t="s">
        <v>16</v>
      </c>
      <c r="D8" s="18" t="s">
        <v>17</v>
      </c>
      <c r="E8" s="16" t="s">
        <v>18</v>
      </c>
      <c r="F8" s="17"/>
      <c r="G8" s="18" t="s">
        <v>19</v>
      </c>
      <c r="H8" s="19" t="s">
        <v>20</v>
      </c>
      <c r="I8" s="20"/>
      <c r="J8" s="18" t="s">
        <v>21</v>
      </c>
      <c r="K8" s="21"/>
      <c r="L8" s="22" t="s">
        <v>22</v>
      </c>
      <c r="M8" s="22" t="s">
        <v>23</v>
      </c>
      <c r="N8" s="21"/>
      <c r="O8" s="21"/>
      <c r="P8" s="23" t="s">
        <v>24</v>
      </c>
      <c r="Q8" s="23" t="s">
        <v>25</v>
      </c>
      <c r="R8" s="21"/>
      <c r="S8" s="24" t="s">
        <v>26</v>
      </c>
      <c r="T8" s="25" t="s">
        <v>27</v>
      </c>
      <c r="U8" s="24" t="s">
        <v>28</v>
      </c>
      <c r="V8" s="26" t="s">
        <v>27</v>
      </c>
      <c r="W8" s="27" t="s">
        <v>29</v>
      </c>
      <c r="X8" s="26" t="s">
        <v>27</v>
      </c>
    </row>
    <row r="9" spans="1:24" ht="28.5" customHeight="1" thickBot="1" x14ac:dyDescent="0.3">
      <c r="A9" s="28" t="s">
        <v>30</v>
      </c>
      <c r="B9" s="28" t="s">
        <v>31</v>
      </c>
      <c r="C9" s="29"/>
      <c r="D9" s="29"/>
      <c r="E9" s="30" t="s">
        <v>32</v>
      </c>
      <c r="F9" s="30" t="s">
        <v>33</v>
      </c>
      <c r="G9" s="29"/>
      <c r="H9" s="30" t="s">
        <v>30</v>
      </c>
      <c r="I9" s="30" t="s">
        <v>31</v>
      </c>
      <c r="J9" s="29"/>
      <c r="K9" s="28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28" t="s">
        <v>41</v>
      </c>
      <c r="S9" s="31" t="s">
        <v>42</v>
      </c>
      <c r="T9" s="32" t="s">
        <v>43</v>
      </c>
      <c r="U9" s="31" t="s">
        <v>44</v>
      </c>
      <c r="V9" s="32" t="s">
        <v>45</v>
      </c>
      <c r="W9" s="33" t="s">
        <v>46</v>
      </c>
      <c r="X9" s="32" t="s">
        <v>47</v>
      </c>
    </row>
    <row r="10" spans="1:24" s="41" customFormat="1" ht="28.5" customHeight="1" x14ac:dyDescent="0.25">
      <c r="A10" s="34" t="str">
        <f>'[1]Access-Fev'!A10</f>
        <v>33904</v>
      </c>
      <c r="B10" s="34" t="str">
        <f>'[1]Access-Fev'!B10</f>
        <v>FUNDO DO REGIME GERAL DA PREVIDENCIA SOCIAL</v>
      </c>
      <c r="C10" s="34" t="str">
        <f>CONCATENATE('[1]Access-Fev'!C10,".",'[1]Access-Fev'!D10)</f>
        <v>28.846</v>
      </c>
      <c r="D10" s="34" t="str">
        <f>CONCATENATE('[1]Access-Fev'!E10,".",'[1]Access-Fev'!G10)</f>
        <v>0901.0625</v>
      </c>
      <c r="E10" s="35" t="str">
        <f>'[1]Access-Fev'!F10</f>
        <v>OPERACOES ESPECIAIS: CUMPRIMENTO DE SENTENCAS JUDICIAIS</v>
      </c>
      <c r="F10" s="36" t="str">
        <f>'[1]Access-Fev'!H10</f>
        <v>SENTENCAS JUDICIAIS TRANSITADAS EM JULGADO DE PEQUENO VALOR</v>
      </c>
      <c r="G10" s="34" t="str">
        <f>'[1]Access-Fev'!I10</f>
        <v>2</v>
      </c>
      <c r="H10" s="34" t="str">
        <f>'[1]Access-Fev'!J10</f>
        <v>1002</v>
      </c>
      <c r="I10" s="35" t="str">
        <f>'[1]Access-Fev'!K10</f>
        <v>ATIVIDADES-FIM DA SEGURIDADE SOCIAL</v>
      </c>
      <c r="J10" s="34" t="str">
        <f>'[1]Access-Fev'!L10</f>
        <v>3</v>
      </c>
      <c r="K10" s="37"/>
      <c r="L10" s="37"/>
      <c r="M10" s="37"/>
      <c r="N10" s="38">
        <f t="shared" ref="N10:N16" si="0">K10+L10-M10</f>
        <v>0</v>
      </c>
      <c r="O10" s="37">
        <v>0</v>
      </c>
      <c r="P10" s="39">
        <f>'[1]Access-Fev'!M10</f>
        <v>160485615</v>
      </c>
      <c r="Q10" s="39"/>
      <c r="R10" s="39">
        <f>N10-O10+P10+Q10</f>
        <v>160485615</v>
      </c>
      <c r="S10" s="39">
        <f>'[1]Access-Fev'!N10</f>
        <v>160379463.77000001</v>
      </c>
      <c r="T10" s="40">
        <f t="shared" ref="T10:T17" si="1">IF(R10&gt;0,S10/R10,0)</f>
        <v>0.9993385623378146</v>
      </c>
      <c r="U10" s="39">
        <f>'[1]Access-Fev'!O10</f>
        <v>160379463.77000001</v>
      </c>
      <c r="V10" s="40">
        <f t="shared" ref="V10:V17" si="2">IF(R10&gt;0,U10/R10,0)</f>
        <v>0.9993385623378146</v>
      </c>
      <c r="W10" s="39">
        <f>'[1]Access-Fev'!P10</f>
        <v>160379463.77000001</v>
      </c>
      <c r="X10" s="40">
        <f t="shared" ref="X10:X17" si="3">IF(R10&gt;0,W10/R10,0)</f>
        <v>0.9993385623378146</v>
      </c>
    </row>
    <row r="11" spans="1:24" s="41" customFormat="1" ht="28.5" customHeight="1" x14ac:dyDescent="0.25">
      <c r="A11" s="34" t="str">
        <f>'[1]Access-Fev'!A11</f>
        <v>40901</v>
      </c>
      <c r="B11" s="34" t="str">
        <f>'[1]Access-Fev'!B11</f>
        <v>FUNDO DE AMPARO AO TRABALHADOR - FAT</v>
      </c>
      <c r="C11" s="34" t="str">
        <f>CONCATENATE('[1]Access-Fev'!C11,".",'[1]Access-Fev'!D11)</f>
        <v>28.846</v>
      </c>
      <c r="D11" s="34" t="str">
        <f>CONCATENATE('[1]Access-Fev'!E11,".",'[1]Access-Fev'!G11)</f>
        <v>0901.0625</v>
      </c>
      <c r="E11" s="35" t="str">
        <f>'[1]Access-Fev'!F11</f>
        <v>OPERACOES ESPECIAIS: CUMPRIMENTO DE SENTENCAS JUDICIAIS</v>
      </c>
      <c r="F11" s="36" t="str">
        <f>'[1]Access-Fev'!H11</f>
        <v>SENTENCAS JUDICIAIS TRANSITADAS EM JULGADO DE PEQUENO VALOR</v>
      </c>
      <c r="G11" s="34" t="str">
        <f>'[1]Access-Fev'!I11</f>
        <v>2</v>
      </c>
      <c r="H11" s="34" t="str">
        <f>'[1]Access-Fev'!J11</f>
        <v>1040</v>
      </c>
      <c r="I11" s="35" t="str">
        <f>'[1]Access-Fev'!K11</f>
        <v>SEGURO-DESEMPREGO, ABONO SALARIAL E PREV.SOC.</v>
      </c>
      <c r="J11" s="34" t="str">
        <f>'[1]Access-Fev'!L11</f>
        <v>3</v>
      </c>
      <c r="K11" s="37"/>
      <c r="L11" s="37"/>
      <c r="M11" s="37"/>
      <c r="N11" s="38">
        <f t="shared" si="0"/>
        <v>0</v>
      </c>
      <c r="O11" s="37">
        <v>0</v>
      </c>
      <c r="P11" s="39">
        <f>'[1]Access-Fev'!M11</f>
        <v>23135</v>
      </c>
      <c r="Q11" s="39"/>
      <c r="R11" s="39">
        <f t="shared" ref="R11:R16" si="4">N11-O11+P11+Q11</f>
        <v>23135</v>
      </c>
      <c r="S11" s="39">
        <f>'[1]Access-Fev'!N11</f>
        <v>23134.21</v>
      </c>
      <c r="T11" s="40">
        <f t="shared" si="1"/>
        <v>0.99996585260427917</v>
      </c>
      <c r="U11" s="39">
        <f>'[1]Access-Fev'!O11</f>
        <v>23134.21</v>
      </c>
      <c r="V11" s="40">
        <f t="shared" si="2"/>
        <v>0.99996585260427917</v>
      </c>
      <c r="W11" s="39">
        <f>'[1]Access-Fev'!P11</f>
        <v>23134.21</v>
      </c>
      <c r="X11" s="40">
        <f t="shared" si="3"/>
        <v>0.99996585260427917</v>
      </c>
    </row>
    <row r="12" spans="1:24" s="41" customFormat="1" ht="28.5" customHeight="1" x14ac:dyDescent="0.25">
      <c r="A12" s="34" t="str">
        <f>'[1]Access-Fev'!A12</f>
        <v>55901</v>
      </c>
      <c r="B12" s="34" t="str">
        <f>'[1]Access-Fev'!B12</f>
        <v>FUNDO NACIONAL DE ASSISTENCIA SOCIAL</v>
      </c>
      <c r="C12" s="34" t="str">
        <f>CONCATENATE('[1]Access-Fev'!C12,".",'[1]Access-Fev'!D12)</f>
        <v>28.846</v>
      </c>
      <c r="D12" s="34" t="str">
        <f>CONCATENATE('[1]Access-Fev'!E12,".",'[1]Access-Fev'!G12)</f>
        <v>0901.0625</v>
      </c>
      <c r="E12" s="35" t="str">
        <f>'[1]Access-Fev'!F12</f>
        <v>OPERACOES ESPECIAIS: CUMPRIMENTO DE SENTENCAS JUDICIAIS</v>
      </c>
      <c r="F12" s="36" t="str">
        <f>'[1]Access-Fev'!H12</f>
        <v>SENTENCAS JUDICIAIS TRANSITADAS EM JULGADO DE PEQUENO VALOR</v>
      </c>
      <c r="G12" s="34" t="str">
        <f>'[1]Access-Fev'!I12</f>
        <v>2</v>
      </c>
      <c r="H12" s="34" t="str">
        <f>'[1]Access-Fev'!J12</f>
        <v>1002</v>
      </c>
      <c r="I12" s="35" t="str">
        <f>'[1]Access-Fev'!K12</f>
        <v>ATIVIDADES-FIM DA SEGURIDADE SOCIAL</v>
      </c>
      <c r="J12" s="34" t="str">
        <f>'[1]Access-Fev'!L12</f>
        <v>3</v>
      </c>
      <c r="K12" s="37"/>
      <c r="L12" s="37"/>
      <c r="M12" s="37"/>
      <c r="N12" s="38">
        <f t="shared" si="0"/>
        <v>0</v>
      </c>
      <c r="O12" s="37">
        <v>0</v>
      </c>
      <c r="P12" s="39">
        <f>'[1]Access-Fev'!M12</f>
        <v>18890995</v>
      </c>
      <c r="Q12" s="39"/>
      <c r="R12" s="39">
        <f t="shared" si="4"/>
        <v>18890995</v>
      </c>
      <c r="S12" s="39">
        <f>'[1]Access-Fev'!N12</f>
        <v>18890993.870000001</v>
      </c>
      <c r="T12" s="40">
        <f t="shared" si="1"/>
        <v>0.9999999401831402</v>
      </c>
      <c r="U12" s="39">
        <f>'[1]Access-Fev'!O12</f>
        <v>18890993.870000001</v>
      </c>
      <c r="V12" s="40">
        <f t="shared" si="2"/>
        <v>0.9999999401831402</v>
      </c>
      <c r="W12" s="39">
        <f>'[1]Access-Fev'!P12</f>
        <v>18890993.870000001</v>
      </c>
      <c r="X12" s="40">
        <f t="shared" si="3"/>
        <v>0.9999999401831402</v>
      </c>
    </row>
    <row r="13" spans="1:24" s="41" customFormat="1" ht="28.5" customHeight="1" x14ac:dyDescent="0.25">
      <c r="A13" s="34" t="str">
        <f>'[1]Access-Fev'!A13</f>
        <v>71103</v>
      </c>
      <c r="B13" s="34" t="str">
        <f>'[1]Access-Fev'!B13</f>
        <v>ENCARGOS FINANC.DA UNIAO-SENTENCAS JUDICIAIS</v>
      </c>
      <c r="C13" s="34" t="str">
        <f>CONCATENATE('[1]Access-Fev'!C13,".",'[1]Access-Fev'!D13)</f>
        <v>28.846</v>
      </c>
      <c r="D13" s="34" t="str">
        <f>CONCATENATE('[1]Access-Fev'!E13,".",'[1]Access-Fev'!G13)</f>
        <v>0901.00G5</v>
      </c>
      <c r="E13" s="35" t="str">
        <f>'[1]Access-Fev'!F13</f>
        <v>OPERACOES ESPECIAIS: CUMPRIMENTO DE SENTENCAS JUDICIAIS</v>
      </c>
      <c r="F13" s="36" t="str">
        <f>'[1]Access-Fev'!H13</f>
        <v>CONTRIBUICAO DA UNIAO, DE SUAS AUTARQUIAS E FUNDACOES PARA O</v>
      </c>
      <c r="G13" s="34" t="str">
        <f>'[1]Access-Fev'!I13</f>
        <v>1</v>
      </c>
      <c r="H13" s="34" t="str">
        <f>'[1]Access-Fev'!J13</f>
        <v>1000</v>
      </c>
      <c r="I13" s="35" t="str">
        <f>'[1]Access-Fev'!K13</f>
        <v>RECURSOS LIVRES DA UNIAO</v>
      </c>
      <c r="J13" s="34" t="str">
        <f>'[1]Access-Fev'!L13</f>
        <v>1</v>
      </c>
      <c r="K13" s="37"/>
      <c r="L13" s="37"/>
      <c r="M13" s="37"/>
      <c r="N13" s="38">
        <f t="shared" si="0"/>
        <v>0</v>
      </c>
      <c r="O13" s="37">
        <v>0</v>
      </c>
      <c r="P13" s="39">
        <f>'[1]Access-Fev'!M13</f>
        <v>485397</v>
      </c>
      <c r="Q13" s="39"/>
      <c r="R13" s="39">
        <f t="shared" si="4"/>
        <v>485397</v>
      </c>
      <c r="S13" s="39">
        <f>'[1]Access-Fev'!N13</f>
        <v>485395.04</v>
      </c>
      <c r="T13" s="40">
        <f t="shared" si="1"/>
        <v>0.99999596206816277</v>
      </c>
      <c r="U13" s="39">
        <f>'[1]Access-Fev'!O13</f>
        <v>485395.04</v>
      </c>
      <c r="V13" s="40">
        <f t="shared" si="2"/>
        <v>0.99999596206816277</v>
      </c>
      <c r="W13" s="39">
        <f>'[1]Access-Fev'!P13</f>
        <v>485395.04</v>
      </c>
      <c r="X13" s="40">
        <f t="shared" si="3"/>
        <v>0.99999596206816277</v>
      </c>
    </row>
    <row r="14" spans="1:24" s="41" customFormat="1" ht="28.5" customHeight="1" x14ac:dyDescent="0.25">
      <c r="A14" s="34" t="str">
        <f>'[1]Access-Fev'!A14</f>
        <v>71103</v>
      </c>
      <c r="B14" s="34" t="str">
        <f>'[1]Access-Fev'!B14</f>
        <v>ENCARGOS FINANC.DA UNIAO-SENTENCAS JUDICIAIS</v>
      </c>
      <c r="C14" s="34" t="str">
        <f>CONCATENATE('[1]Access-Fev'!C14,".",'[1]Access-Fev'!D14)</f>
        <v>28.846</v>
      </c>
      <c r="D14" s="34" t="str">
        <f>CONCATENATE('[1]Access-Fev'!E14,".",'[1]Access-Fev'!G14)</f>
        <v>0901.0625</v>
      </c>
      <c r="E14" s="35" t="str">
        <f>'[1]Access-Fev'!F14</f>
        <v>OPERACOES ESPECIAIS: CUMPRIMENTO DE SENTENCAS JUDICIAIS</v>
      </c>
      <c r="F14" s="36" t="str">
        <f>'[1]Access-Fev'!H14</f>
        <v>SENTENCAS JUDICIAIS TRANSITADAS EM JULGADO DE PEQUENO VALOR</v>
      </c>
      <c r="G14" s="34" t="str">
        <f>'[1]Access-Fev'!I14</f>
        <v>1</v>
      </c>
      <c r="H14" s="34" t="str">
        <f>'[1]Access-Fev'!J14</f>
        <v>1000</v>
      </c>
      <c r="I14" s="35" t="str">
        <f>'[1]Access-Fev'!K14</f>
        <v>RECURSOS LIVRES DA UNIAO</v>
      </c>
      <c r="J14" s="34" t="str">
        <f>'[1]Access-Fev'!L14</f>
        <v>5</v>
      </c>
      <c r="K14" s="37"/>
      <c r="L14" s="37"/>
      <c r="M14" s="37"/>
      <c r="N14" s="38">
        <f t="shared" si="0"/>
        <v>0</v>
      </c>
      <c r="O14" s="37">
        <v>0</v>
      </c>
      <c r="P14" s="39">
        <f>'[1]Access-Fev'!M14</f>
        <v>168793</v>
      </c>
      <c r="Q14" s="39"/>
      <c r="R14" s="39">
        <f t="shared" si="4"/>
        <v>168793</v>
      </c>
      <c r="S14" s="39">
        <f>'[1]Access-Fev'!N14</f>
        <v>168792.22</v>
      </c>
      <c r="T14" s="40">
        <f t="shared" si="1"/>
        <v>0.99999537895528845</v>
      </c>
      <c r="U14" s="39">
        <f>'[1]Access-Fev'!O14</f>
        <v>168792.22</v>
      </c>
      <c r="V14" s="40">
        <f t="shared" si="2"/>
        <v>0.99999537895528845</v>
      </c>
      <c r="W14" s="39">
        <f>'[1]Access-Fev'!P14</f>
        <v>168792.22</v>
      </c>
      <c r="X14" s="40">
        <f t="shared" si="3"/>
        <v>0.99999537895528845</v>
      </c>
    </row>
    <row r="15" spans="1:24" s="41" customFormat="1" ht="28.5" customHeight="1" x14ac:dyDescent="0.25">
      <c r="A15" s="34" t="str">
        <f>'[1]Access-Fev'!A15</f>
        <v>71103</v>
      </c>
      <c r="B15" s="34" t="str">
        <f>'[1]Access-Fev'!B15</f>
        <v>ENCARGOS FINANC.DA UNIAO-SENTENCAS JUDICIAIS</v>
      </c>
      <c r="C15" s="34" t="str">
        <f>CONCATENATE('[1]Access-Fev'!C15,".",'[1]Access-Fev'!D15)</f>
        <v>28.846</v>
      </c>
      <c r="D15" s="34" t="str">
        <f>CONCATENATE('[1]Access-Fev'!E15,".",'[1]Access-Fev'!G15)</f>
        <v>0901.0625</v>
      </c>
      <c r="E15" s="35" t="str">
        <f>'[1]Access-Fev'!F15</f>
        <v>OPERACOES ESPECIAIS: CUMPRIMENTO DE SENTENCAS JUDICIAIS</v>
      </c>
      <c r="F15" s="36" t="str">
        <f>'[1]Access-Fev'!H15</f>
        <v>SENTENCAS JUDICIAIS TRANSITADAS EM JULGADO DE PEQUENO VALOR</v>
      </c>
      <c r="G15" s="34" t="str">
        <f>'[1]Access-Fev'!I15</f>
        <v>1</v>
      </c>
      <c r="H15" s="34" t="str">
        <f>'[1]Access-Fev'!J15</f>
        <v>1000</v>
      </c>
      <c r="I15" s="35" t="str">
        <f>'[1]Access-Fev'!K15</f>
        <v>RECURSOS LIVRES DA UNIAO</v>
      </c>
      <c r="J15" s="34" t="str">
        <f>'[1]Access-Fev'!L15</f>
        <v>3</v>
      </c>
      <c r="K15" s="37"/>
      <c r="L15" s="37"/>
      <c r="M15" s="37"/>
      <c r="N15" s="38">
        <f t="shared" si="0"/>
        <v>0</v>
      </c>
      <c r="O15" s="37">
        <v>0</v>
      </c>
      <c r="P15" s="39">
        <f>'[1]Access-Fev'!M15</f>
        <v>105321053</v>
      </c>
      <c r="Q15" s="39"/>
      <c r="R15" s="39">
        <f t="shared" si="4"/>
        <v>105321053</v>
      </c>
      <c r="S15" s="39">
        <f>'[1]Access-Fev'!N15</f>
        <v>105296065.03</v>
      </c>
      <c r="T15" s="40">
        <f t="shared" si="1"/>
        <v>0.99976274477620353</v>
      </c>
      <c r="U15" s="39">
        <f>'[1]Access-Fev'!O15</f>
        <v>105296065.03</v>
      </c>
      <c r="V15" s="40">
        <f t="shared" si="2"/>
        <v>0.99976274477620353</v>
      </c>
      <c r="W15" s="39">
        <f>'[1]Access-Fev'!P15</f>
        <v>105296065.03</v>
      </c>
      <c r="X15" s="40">
        <f t="shared" si="3"/>
        <v>0.99976274477620353</v>
      </c>
    </row>
    <row r="16" spans="1:24" s="41" customFormat="1" thickBot="1" x14ac:dyDescent="0.3">
      <c r="A16" s="34" t="str">
        <f>'[1]Access-Fev'!A16</f>
        <v>71103</v>
      </c>
      <c r="B16" s="34" t="str">
        <f>'[1]Access-Fev'!B16</f>
        <v>ENCARGOS FINANC.DA UNIAO-SENTENCAS JUDICIAIS</v>
      </c>
      <c r="C16" s="34" t="str">
        <f>CONCATENATE('[1]Access-Fev'!C16,".",'[1]Access-Fev'!D16)</f>
        <v>28.846</v>
      </c>
      <c r="D16" s="34" t="str">
        <f>CONCATENATE('[1]Access-Fev'!E16,".",'[1]Access-Fev'!G16)</f>
        <v>0901.0625</v>
      </c>
      <c r="E16" s="35" t="str">
        <f>'[1]Access-Fev'!F16</f>
        <v>OPERACOES ESPECIAIS: CUMPRIMENTO DE SENTENCAS JUDICIAIS</v>
      </c>
      <c r="F16" s="36" t="str">
        <f>'[1]Access-Fev'!H16</f>
        <v>SENTENCAS JUDICIAIS TRANSITADAS EM JULGADO DE PEQUENO VALOR</v>
      </c>
      <c r="G16" s="34" t="str">
        <f>'[1]Access-Fev'!I16</f>
        <v>1</v>
      </c>
      <c r="H16" s="34" t="str">
        <f>'[1]Access-Fev'!J16</f>
        <v>1000</v>
      </c>
      <c r="I16" s="35" t="str">
        <f>'[1]Access-Fev'!K16</f>
        <v>RECURSOS LIVRES DA UNIAO</v>
      </c>
      <c r="J16" s="34" t="str">
        <f>'[1]Access-Fev'!L16</f>
        <v>1</v>
      </c>
      <c r="K16" s="37"/>
      <c r="L16" s="37"/>
      <c r="M16" s="37"/>
      <c r="N16" s="38">
        <f t="shared" si="0"/>
        <v>0</v>
      </c>
      <c r="O16" s="37">
        <v>0</v>
      </c>
      <c r="P16" s="39">
        <f>'[1]Access-Fev'!M16</f>
        <v>8522241</v>
      </c>
      <c r="Q16" s="39"/>
      <c r="R16" s="39">
        <f t="shared" si="4"/>
        <v>8522241</v>
      </c>
      <c r="S16" s="39">
        <f>'[1]Access-Fev'!N16</f>
        <v>8522239.7799999993</v>
      </c>
      <c r="T16" s="40">
        <f t="shared" si="1"/>
        <v>0.99999985684516546</v>
      </c>
      <c r="U16" s="39">
        <f>'[1]Access-Fev'!O16</f>
        <v>8522239.7799999993</v>
      </c>
      <c r="V16" s="40">
        <f t="shared" si="2"/>
        <v>0.99999985684516546</v>
      </c>
      <c r="W16" s="39">
        <f>'[1]Access-Fev'!P16</f>
        <v>8522239.7799999993</v>
      </c>
      <c r="X16" s="40">
        <f t="shared" si="3"/>
        <v>0.99999985684516546</v>
      </c>
    </row>
    <row r="17" spans="1:25" ht="28.5" customHeight="1" thickBot="1" x14ac:dyDescent="0.3">
      <c r="A17" s="14" t="s">
        <v>48</v>
      </c>
      <c r="B17" s="42"/>
      <c r="C17" s="42"/>
      <c r="D17" s="42"/>
      <c r="E17" s="42"/>
      <c r="F17" s="42"/>
      <c r="G17" s="42"/>
      <c r="H17" s="42"/>
      <c r="I17" s="42"/>
      <c r="J17" s="15"/>
      <c r="K17" s="43">
        <f t="shared" ref="K17:S17" si="5">SUM(K10:K16)</f>
        <v>0</v>
      </c>
      <c r="L17" s="43">
        <f t="shared" si="5"/>
        <v>0</v>
      </c>
      <c r="M17" s="43">
        <f t="shared" si="5"/>
        <v>0</v>
      </c>
      <c r="N17" s="43">
        <f t="shared" si="5"/>
        <v>0</v>
      </c>
      <c r="O17" s="43">
        <f t="shared" si="5"/>
        <v>0</v>
      </c>
      <c r="P17" s="44">
        <f t="shared" si="5"/>
        <v>293897229</v>
      </c>
      <c r="Q17" s="44">
        <f t="shared" si="5"/>
        <v>0</v>
      </c>
      <c r="R17" s="44">
        <f t="shared" si="5"/>
        <v>293897229</v>
      </c>
      <c r="S17" s="44">
        <f t="shared" si="5"/>
        <v>293766083.91999996</v>
      </c>
      <c r="T17" s="45">
        <f t="shared" si="1"/>
        <v>0.99955377231542375</v>
      </c>
      <c r="U17" s="44">
        <f>SUM(U10:U16)</f>
        <v>293766083.91999996</v>
      </c>
      <c r="V17" s="46">
        <f t="shared" si="2"/>
        <v>0.99955377231542375</v>
      </c>
      <c r="W17" s="44">
        <f>SUM(W10:W16)</f>
        <v>293766083.91999996</v>
      </c>
      <c r="X17" s="46">
        <f t="shared" si="3"/>
        <v>0.99955377231542375</v>
      </c>
    </row>
    <row r="18" spans="1:25" ht="12.5" x14ac:dyDescent="0.25">
      <c r="A18" s="2" t="s">
        <v>49</v>
      </c>
      <c r="B18" s="2"/>
      <c r="C18" s="2"/>
      <c r="D18" s="2"/>
      <c r="E18" s="2"/>
      <c r="F18" s="2"/>
      <c r="G18" s="2"/>
      <c r="H18" s="3"/>
      <c r="I18" s="3"/>
      <c r="J18" s="3"/>
      <c r="K18" s="2"/>
      <c r="L18" s="2"/>
      <c r="M18" s="2"/>
      <c r="N18" s="2"/>
      <c r="O18" s="2"/>
      <c r="P18" s="47"/>
      <c r="Q18" s="2"/>
      <c r="R18" s="2"/>
      <c r="S18" s="2"/>
      <c r="T18" s="2"/>
      <c r="U18" s="4"/>
      <c r="V18" s="2"/>
      <c r="W18" s="4"/>
      <c r="X18" s="2"/>
    </row>
    <row r="19" spans="1:25" ht="12.5" x14ac:dyDescent="0.25">
      <c r="A19" s="2" t="s">
        <v>50</v>
      </c>
      <c r="B19" s="48"/>
      <c r="C19" s="2"/>
      <c r="D19" s="2"/>
      <c r="E19" s="2"/>
      <c r="F19" s="2"/>
      <c r="G19" s="2"/>
      <c r="H19" s="3"/>
      <c r="I19" s="3"/>
      <c r="J19" s="3"/>
      <c r="K19" s="2"/>
      <c r="L19" s="2"/>
      <c r="M19" s="2"/>
      <c r="N19" s="49"/>
      <c r="O19" s="49"/>
      <c r="P19" s="50"/>
      <c r="Q19" s="49"/>
      <c r="R19" s="2"/>
      <c r="S19" s="2"/>
      <c r="T19" s="2"/>
      <c r="U19" s="4"/>
      <c r="V19" s="2"/>
      <c r="W19" s="4"/>
      <c r="X19" s="2"/>
    </row>
    <row r="20" spans="1:25" s="58" customFormat="1" ht="16" customHeight="1" x14ac:dyDescent="0.25">
      <c r="A20" s="51"/>
      <c r="B20" s="52"/>
      <c r="C20" s="51"/>
      <c r="D20" s="51"/>
      <c r="E20" s="51"/>
      <c r="F20" s="51"/>
      <c r="G20" s="51"/>
      <c r="H20" s="53"/>
      <c r="I20" s="53"/>
      <c r="J20" s="53"/>
      <c r="K20" s="51"/>
      <c r="L20" s="51"/>
      <c r="M20" s="54"/>
      <c r="N20" s="55"/>
      <c r="O20" s="55"/>
      <c r="P20" s="56"/>
      <c r="Q20" s="55"/>
      <c r="R20" s="54"/>
      <c r="S20" s="54"/>
      <c r="T20" s="54"/>
      <c r="U20" s="57"/>
      <c r="V20" s="54"/>
      <c r="W20" s="57"/>
      <c r="X20" s="54"/>
    </row>
    <row r="21" spans="1:25" s="58" customFormat="1" ht="16" customHeight="1" x14ac:dyDescent="0.25">
      <c r="A21" s="51"/>
      <c r="B21" s="52"/>
      <c r="C21" s="51"/>
      <c r="D21" s="51"/>
      <c r="E21" s="51"/>
      <c r="F21" s="51"/>
      <c r="G21" s="51"/>
      <c r="H21" s="53"/>
      <c r="I21" s="53"/>
      <c r="J21" s="53"/>
      <c r="K21" s="51"/>
      <c r="L21" s="51"/>
      <c r="M21" s="59"/>
      <c r="N21" s="60"/>
      <c r="O21" s="61"/>
      <c r="P21" s="62" t="s">
        <v>51</v>
      </c>
      <c r="Q21" s="63"/>
      <c r="R21" s="64"/>
      <c r="S21" s="64"/>
      <c r="T21" s="64"/>
      <c r="U21" s="65"/>
      <c r="V21" s="64"/>
      <c r="W21" s="65"/>
      <c r="X21" s="59"/>
      <c r="Y21" s="5"/>
    </row>
    <row r="22" spans="1:25" s="58" customFormat="1" ht="16" customHeight="1" x14ac:dyDescent="0.25">
      <c r="A22" s="51"/>
      <c r="B22" s="52"/>
      <c r="C22" s="51"/>
      <c r="D22" s="51"/>
      <c r="E22" s="51"/>
      <c r="F22" s="51"/>
      <c r="G22" s="51"/>
      <c r="H22" s="53"/>
      <c r="I22" s="53"/>
      <c r="J22" s="53"/>
      <c r="K22" s="51"/>
      <c r="L22" s="51"/>
      <c r="M22" s="59"/>
      <c r="N22" s="60"/>
      <c r="O22" s="61"/>
      <c r="P22" s="62"/>
      <c r="Q22" s="66" t="s">
        <v>52</v>
      </c>
      <c r="R22" s="64"/>
      <c r="S22" s="64" t="s">
        <v>53</v>
      </c>
      <c r="T22" s="64"/>
      <c r="U22" s="65" t="s">
        <v>54</v>
      </c>
      <c r="V22" s="64"/>
      <c r="W22" s="65" t="s">
        <v>55</v>
      </c>
      <c r="X22" s="59"/>
      <c r="Y22" s="5"/>
    </row>
    <row r="23" spans="1:25" s="58" customFormat="1" ht="16" customHeight="1" x14ac:dyDescent="0.25">
      <c r="A23" s="51"/>
      <c r="B23" s="52"/>
      <c r="C23" s="51"/>
      <c r="D23" s="51"/>
      <c r="E23" s="51"/>
      <c r="F23" s="51"/>
      <c r="G23" s="51"/>
      <c r="H23" s="53"/>
      <c r="I23" s="53"/>
      <c r="J23" s="53"/>
      <c r="K23" s="51"/>
      <c r="L23" s="51"/>
      <c r="M23" s="59"/>
      <c r="N23" s="67" t="s">
        <v>56</v>
      </c>
      <c r="O23" s="67" t="s">
        <v>57</v>
      </c>
      <c r="P23" s="68">
        <f>+P17+Q17</f>
        <v>293897229</v>
      </c>
      <c r="Q23" s="68">
        <f>SUM(Q17)</f>
        <v>0</v>
      </c>
      <c r="R23" s="68">
        <f>SUM(R17)</f>
        <v>293897229</v>
      </c>
      <c r="S23" s="68">
        <f>SUM(S17)</f>
        <v>293766083.91999996</v>
      </c>
      <c r="T23" s="69"/>
      <c r="U23" s="68">
        <f>SUM(U17)</f>
        <v>293766083.91999996</v>
      </c>
      <c r="V23" s="69"/>
      <c r="W23" s="68">
        <f>SUM(W17)</f>
        <v>293766083.91999996</v>
      </c>
      <c r="X23" s="70"/>
      <c r="Y23" s="5"/>
    </row>
    <row r="24" spans="1:25" s="58" customFormat="1" ht="16" customHeight="1" x14ac:dyDescent="0.25">
      <c r="M24" s="71"/>
      <c r="N24" s="72"/>
      <c r="O24" s="67" t="s">
        <v>58</v>
      </c>
      <c r="P24" s="68">
        <f>'[1]Access-Fev'!M18</f>
        <v>293897229</v>
      </c>
      <c r="Q24" s="73">
        <f>'[1]Access-Fev'!N23</f>
        <v>0</v>
      </c>
      <c r="R24" s="68">
        <f>'[1]Access-Fev'!M18</f>
        <v>293897229</v>
      </c>
      <c r="S24" s="68">
        <f>'[1]Access-Fev'!N18</f>
        <v>293766083.91999996</v>
      </c>
      <c r="T24" s="68"/>
      <c r="U24" s="68">
        <f>'[1]Access-Fev'!O18</f>
        <v>293766083.91999996</v>
      </c>
      <c r="V24" s="68"/>
      <c r="W24" s="68">
        <f>'[1]Access-Fev'!P18</f>
        <v>293766083.91999996</v>
      </c>
      <c r="X24" s="70"/>
      <c r="Y24" s="5"/>
    </row>
    <row r="25" spans="1:25" s="58" customFormat="1" ht="16" customHeight="1" x14ac:dyDescent="0.25">
      <c r="A25" s="52"/>
      <c r="B25" s="52"/>
      <c r="C25" s="52"/>
      <c r="M25" s="71"/>
      <c r="N25" s="72"/>
      <c r="O25" s="74" t="s">
        <v>59</v>
      </c>
      <c r="P25" s="75">
        <f>P23-P24</f>
        <v>0</v>
      </c>
      <c r="Q25" s="76">
        <f>Q23-Q24</f>
        <v>0</v>
      </c>
      <c r="R25" s="75">
        <f>R23-R24</f>
        <v>0</v>
      </c>
      <c r="S25" s="75">
        <f>S23-S24</f>
        <v>0</v>
      </c>
      <c r="T25" s="75"/>
      <c r="U25" s="75">
        <f>U23-U24</f>
        <v>0</v>
      </c>
      <c r="V25" s="75"/>
      <c r="W25" s="77">
        <f>W23-W24</f>
        <v>0</v>
      </c>
      <c r="X25" s="70"/>
      <c r="Y25" s="5"/>
    </row>
    <row r="26" spans="1:25" s="58" customFormat="1" ht="16" customHeight="1" x14ac:dyDescent="0.25">
      <c r="A26" s="52"/>
      <c r="B26" s="52"/>
      <c r="C26" s="52"/>
      <c r="M26" s="71"/>
      <c r="N26" s="78"/>
      <c r="O26" s="79"/>
      <c r="P26" s="80"/>
      <c r="Q26" s="68"/>
      <c r="R26" s="68"/>
      <c r="S26" s="68"/>
      <c r="T26" s="68"/>
      <c r="U26" s="68"/>
      <c r="V26" s="68"/>
      <c r="W26" s="68"/>
      <c r="X26" s="70"/>
      <c r="Y26" s="5"/>
    </row>
    <row r="27" spans="1:25" s="58" customFormat="1" ht="16" customHeight="1" x14ac:dyDescent="0.25">
      <c r="A27" s="52"/>
      <c r="B27" s="52"/>
      <c r="C27" s="52"/>
      <c r="M27" s="71"/>
      <c r="N27" s="78"/>
      <c r="O27" s="81"/>
      <c r="P27" s="82"/>
      <c r="Q27" s="83"/>
      <c r="R27" s="83" t="s">
        <v>60</v>
      </c>
      <c r="S27" s="83" t="s">
        <v>61</v>
      </c>
      <c r="T27" s="83"/>
      <c r="U27" s="83" t="s">
        <v>62</v>
      </c>
      <c r="V27" s="83"/>
      <c r="W27" s="83" t="s">
        <v>63</v>
      </c>
      <c r="X27" s="84"/>
      <c r="Y27" s="5"/>
    </row>
    <row r="28" spans="1:25" s="58" customFormat="1" ht="16" customHeight="1" x14ac:dyDescent="0.25">
      <c r="C28" s="52"/>
      <c r="M28" s="71"/>
      <c r="N28" s="78"/>
      <c r="O28" s="67" t="s">
        <v>64</v>
      </c>
      <c r="P28" s="85"/>
      <c r="Q28" s="86"/>
      <c r="R28" s="85"/>
      <c r="S28" s="85"/>
      <c r="T28" s="87"/>
      <c r="U28" s="85"/>
      <c r="V28" s="87"/>
      <c r="W28" s="85"/>
      <c r="X28" s="84"/>
      <c r="Y28" s="5"/>
    </row>
    <row r="29" spans="1:25" s="58" customFormat="1" ht="16" customHeight="1" x14ac:dyDescent="0.25">
      <c r="C29" s="52"/>
      <c r="M29" s="71"/>
      <c r="N29" s="72" t="s">
        <v>65</v>
      </c>
      <c r="O29" s="88" t="s">
        <v>66</v>
      </c>
      <c r="P29" s="68">
        <v>293897229</v>
      </c>
      <c r="Q29" s="73"/>
      <c r="R29" s="68">
        <v>293897229</v>
      </c>
      <c r="S29" s="68">
        <v>293766083.92000002</v>
      </c>
      <c r="T29" s="68"/>
      <c r="U29" s="68">
        <v>293766083.92000002</v>
      </c>
      <c r="V29" s="68"/>
      <c r="W29" s="68">
        <v>293766083.92000002</v>
      </c>
      <c r="X29" s="89"/>
      <c r="Y29" s="5"/>
    </row>
    <row r="30" spans="1:25" s="58" customFormat="1" ht="16" customHeight="1" x14ac:dyDescent="0.25">
      <c r="M30" s="71"/>
      <c r="N30" s="90"/>
      <c r="O30" s="91" t="s">
        <v>59</v>
      </c>
      <c r="P30" s="75">
        <f>P24-P29</f>
        <v>0</v>
      </c>
      <c r="Q30" s="92" t="s">
        <v>67</v>
      </c>
      <c r="R30" s="75">
        <f>R24-R29</f>
        <v>0</v>
      </c>
      <c r="S30" s="75">
        <f>S24-S29</f>
        <v>0</v>
      </c>
      <c r="T30" s="93"/>
      <c r="U30" s="75">
        <f>U24-U29</f>
        <v>0</v>
      </c>
      <c r="V30" s="93"/>
      <c r="W30" s="77">
        <f>W24-W29</f>
        <v>0</v>
      </c>
      <c r="X30" s="71"/>
      <c r="Y30" s="5"/>
    </row>
    <row r="31" spans="1:25" s="58" customFormat="1" ht="16" customHeight="1" x14ac:dyDescent="0.25">
      <c r="M31" s="71"/>
      <c r="N31" s="94"/>
      <c r="O31" s="94"/>
      <c r="P31" s="95"/>
      <c r="Q31" s="94"/>
      <c r="R31" s="96"/>
      <c r="S31" s="97"/>
      <c r="T31" s="97"/>
      <c r="U31" s="97"/>
      <c r="V31" s="97"/>
      <c r="W31" s="97"/>
      <c r="X31" s="71"/>
      <c r="Y31" s="5"/>
    </row>
    <row r="32" spans="1:25" s="58" customFormat="1" ht="16" customHeight="1" x14ac:dyDescent="0.25">
      <c r="M32" s="71"/>
      <c r="N32" s="71"/>
      <c r="O32" s="71"/>
      <c r="P32" s="95"/>
      <c r="Q32" s="71"/>
      <c r="R32" s="98"/>
      <c r="S32" s="97"/>
      <c r="T32" s="97"/>
      <c r="U32" s="97"/>
      <c r="V32" s="97"/>
      <c r="W32" s="97"/>
      <c r="X32" s="71"/>
      <c r="Y32" s="5"/>
    </row>
    <row r="33" spans="10:36" s="51" customFormat="1" ht="16" customHeight="1" x14ac:dyDescent="0.25">
      <c r="M33" s="59"/>
      <c r="N33" s="59"/>
      <c r="O33" s="71"/>
      <c r="P33" s="99"/>
      <c r="Q33" s="59"/>
      <c r="R33" s="100"/>
      <c r="S33" s="101"/>
      <c r="T33" s="101"/>
      <c r="U33" s="101"/>
      <c r="V33" s="101"/>
      <c r="W33" s="101"/>
      <c r="X33" s="102"/>
      <c r="Y33" s="2"/>
    </row>
    <row r="34" spans="10:36" s="51" customFormat="1" ht="16" customHeight="1" x14ac:dyDescent="0.25">
      <c r="M34" s="59"/>
      <c r="N34" s="59"/>
      <c r="O34" s="103"/>
      <c r="P34" s="104"/>
      <c r="Q34" s="59"/>
      <c r="R34" s="100"/>
      <c r="S34" s="101"/>
      <c r="T34" s="101"/>
      <c r="U34" s="101"/>
      <c r="V34" s="101"/>
      <c r="W34" s="101"/>
      <c r="X34" s="102"/>
      <c r="Y34" s="2"/>
    </row>
    <row r="35" spans="10:36" s="58" customFormat="1" ht="16" customHeight="1" x14ac:dyDescent="0.25">
      <c r="M35" s="71"/>
      <c r="N35" s="71"/>
      <c r="O35" s="71"/>
      <c r="P35" s="71"/>
      <c r="Q35" s="71"/>
      <c r="R35" s="105"/>
      <c r="S35" s="97"/>
      <c r="T35" s="97"/>
      <c r="U35" s="97"/>
      <c r="V35" s="97"/>
      <c r="W35" s="97"/>
      <c r="X35" s="106"/>
      <c r="Y35" s="5"/>
    </row>
    <row r="36" spans="10:36" s="58" customFormat="1" ht="16" customHeight="1" x14ac:dyDescent="0.25">
      <c r="M36" s="5"/>
      <c r="N36" s="5"/>
      <c r="O36" s="71"/>
      <c r="P36" s="5"/>
      <c r="Q36" s="5"/>
      <c r="R36" s="107"/>
      <c r="S36" s="5"/>
      <c r="T36" s="5"/>
      <c r="U36" s="108"/>
      <c r="V36" s="97"/>
      <c r="W36" s="5"/>
      <c r="X36" s="5"/>
      <c r="Y36" s="5"/>
    </row>
    <row r="37" spans="10:36" s="58" customFormat="1" ht="16" customHeight="1" x14ac:dyDescent="0.3">
      <c r="J37" s="109"/>
      <c r="K37" s="109"/>
      <c r="L37" s="109"/>
      <c r="M37" s="110"/>
      <c r="N37" s="111"/>
      <c r="O37" s="71"/>
      <c r="P37" s="112"/>
      <c r="Q37" s="112"/>
      <c r="R37" s="112"/>
      <c r="S37" s="5"/>
      <c r="T37" s="113"/>
      <c r="U37" s="114"/>
      <c r="V37" s="5"/>
      <c r="W37" s="115"/>
      <c r="X37" s="5"/>
      <c r="Y37" s="5"/>
    </row>
    <row r="38" spans="10:36" s="58" customFormat="1" ht="16" customHeight="1" x14ac:dyDescent="0.25">
      <c r="K38" s="116"/>
      <c r="L38" s="116"/>
      <c r="M38" s="116"/>
      <c r="N38" s="116"/>
      <c r="O38" s="71"/>
      <c r="P38" s="107"/>
      <c r="Q38" s="116"/>
      <c r="R38" s="116"/>
      <c r="S38" s="107"/>
      <c r="T38" s="5"/>
      <c r="U38" s="5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17"/>
    </row>
    <row r="39" spans="10:36" s="58" customFormat="1" ht="16" customHeight="1" x14ac:dyDescent="0.25">
      <c r="K39" s="118"/>
      <c r="L39" s="118"/>
      <c r="M39" s="118"/>
      <c r="N39" s="118"/>
      <c r="O39" s="71"/>
      <c r="P39" s="118"/>
      <c r="Q39" s="118"/>
      <c r="R39" s="118"/>
      <c r="S39" s="119"/>
      <c r="T39" s="5"/>
      <c r="U39" s="5"/>
      <c r="V39" s="118"/>
      <c r="W39" s="118"/>
      <c r="X39" s="118"/>
      <c r="Y39" s="118"/>
      <c r="Z39" s="118"/>
      <c r="AA39" s="118"/>
      <c r="AB39" s="118"/>
      <c r="AC39" s="118"/>
      <c r="AD39" s="118"/>
      <c r="AE39" s="120"/>
      <c r="AF39" s="120"/>
      <c r="AG39" s="120"/>
      <c r="AH39" s="120"/>
      <c r="AI39" s="120"/>
      <c r="AJ39" s="120"/>
    </row>
    <row r="40" spans="10:36" s="58" customFormat="1" ht="16" customHeight="1" x14ac:dyDescent="0.25">
      <c r="K40" s="118"/>
      <c r="L40" s="118"/>
      <c r="M40" s="118"/>
      <c r="N40" s="118"/>
      <c r="O40" s="71"/>
      <c r="P40" s="118"/>
      <c r="Q40" s="118"/>
      <c r="R40" s="118"/>
      <c r="S40" s="119"/>
      <c r="T40" s="5"/>
      <c r="U40" s="5"/>
      <c r="V40" s="118"/>
      <c r="W40" s="118"/>
      <c r="X40" s="118"/>
      <c r="Y40" s="118"/>
      <c r="Z40" s="118"/>
      <c r="AA40" s="118"/>
      <c r="AB40" s="118"/>
      <c r="AC40" s="118"/>
      <c r="AD40" s="118"/>
      <c r="AE40" s="120"/>
      <c r="AF40" s="120"/>
      <c r="AG40" s="120"/>
      <c r="AH40" s="120"/>
      <c r="AI40" s="120"/>
      <c r="AJ40" s="120"/>
    </row>
    <row r="41" spans="10:36" s="58" customFormat="1" ht="16" customHeight="1" x14ac:dyDescent="0.25">
      <c r="K41" s="118"/>
      <c r="L41" s="118"/>
      <c r="M41" s="118"/>
      <c r="N41" s="118"/>
      <c r="O41" s="71"/>
      <c r="P41" s="118"/>
      <c r="Q41" s="118"/>
      <c r="R41" s="118"/>
      <c r="S41" s="119"/>
      <c r="T41" s="5"/>
      <c r="U41" s="5"/>
      <c r="V41" s="121"/>
      <c r="W41" s="121"/>
      <c r="X41" s="121"/>
      <c r="Y41" s="121"/>
      <c r="Z41" s="121"/>
      <c r="AA41" s="121"/>
      <c r="AB41" s="121"/>
      <c r="AC41" s="121"/>
      <c r="AD41" s="121"/>
      <c r="AE41" s="122"/>
      <c r="AF41" s="122"/>
      <c r="AG41" s="122"/>
      <c r="AH41" s="122"/>
      <c r="AI41" s="122"/>
      <c r="AJ41" s="122"/>
    </row>
    <row r="42" spans="10:36" s="58" customFormat="1" ht="16" customHeight="1" x14ac:dyDescent="0.25">
      <c r="K42" s="118"/>
      <c r="L42" s="118"/>
      <c r="M42" s="118"/>
      <c r="N42" s="118"/>
      <c r="O42" s="71"/>
      <c r="P42" s="118"/>
      <c r="Q42" s="118"/>
      <c r="R42" s="118"/>
      <c r="S42" s="119"/>
      <c r="T42" s="5"/>
      <c r="U42" s="5"/>
      <c r="V42" s="118"/>
      <c r="W42" s="118"/>
      <c r="X42" s="118"/>
      <c r="Y42" s="118"/>
      <c r="Z42" s="118"/>
      <c r="AA42" s="118"/>
      <c r="AB42" s="118"/>
      <c r="AC42" s="118"/>
      <c r="AD42" s="118"/>
      <c r="AE42" s="120"/>
      <c r="AF42" s="123"/>
      <c r="AG42" s="123"/>
      <c r="AH42" s="123"/>
      <c r="AI42" s="123"/>
      <c r="AJ42" s="120"/>
    </row>
    <row r="43" spans="10:36" s="58" customFormat="1" ht="16" customHeight="1" x14ac:dyDescent="0.25">
      <c r="K43" s="118"/>
      <c r="L43" s="118"/>
      <c r="M43" s="118"/>
      <c r="N43" s="118"/>
      <c r="O43" s="118"/>
      <c r="P43" s="118"/>
      <c r="Q43" s="118"/>
      <c r="R43" s="118"/>
      <c r="S43" s="119"/>
      <c r="T43" s="5"/>
      <c r="U43" s="5"/>
      <c r="V43" s="118"/>
      <c r="W43" s="118"/>
      <c r="X43" s="118"/>
      <c r="Y43" s="118"/>
      <c r="Z43" s="118"/>
      <c r="AA43" s="118"/>
      <c r="AB43" s="118"/>
      <c r="AC43" s="118"/>
      <c r="AD43" s="118"/>
      <c r="AE43" s="120"/>
      <c r="AF43" s="123"/>
      <c r="AG43" s="123"/>
      <c r="AH43" s="123"/>
      <c r="AI43" s="123"/>
      <c r="AJ43" s="120"/>
    </row>
    <row r="44" spans="10:36" s="58" customFormat="1" ht="16" customHeight="1" x14ac:dyDescent="0.25">
      <c r="K44" s="118"/>
      <c r="L44" s="118"/>
      <c r="M44" s="118"/>
      <c r="N44" s="118"/>
      <c r="O44" s="118"/>
      <c r="P44" s="118"/>
      <c r="Q44" s="118"/>
      <c r="R44" s="118"/>
      <c r="S44" s="119"/>
      <c r="T44" s="5"/>
      <c r="U44" s="5"/>
      <c r="V44" s="118"/>
      <c r="W44" s="118"/>
      <c r="X44" s="118"/>
      <c r="Y44" s="118"/>
      <c r="Z44" s="118"/>
      <c r="AA44" s="118"/>
      <c r="AB44" s="118"/>
      <c r="AC44" s="118"/>
      <c r="AD44" s="118"/>
      <c r="AE44" s="120"/>
      <c r="AF44" s="120"/>
      <c r="AG44" s="120"/>
      <c r="AH44" s="120"/>
      <c r="AI44" s="120"/>
      <c r="AJ44" s="120"/>
    </row>
    <row r="45" spans="10:36" s="58" customFormat="1" ht="16" customHeight="1" x14ac:dyDescent="0.25">
      <c r="K45" s="118"/>
      <c r="L45" s="118"/>
      <c r="M45" s="118"/>
      <c r="N45" s="118"/>
      <c r="O45" s="118"/>
      <c r="P45" s="118"/>
      <c r="Q45" s="118"/>
      <c r="R45" s="118"/>
      <c r="S45" s="119"/>
      <c r="T45" s="5"/>
      <c r="U45" s="5"/>
      <c r="V45" s="5"/>
      <c r="W45" s="5"/>
      <c r="X45" s="5"/>
      <c r="Y45" s="5"/>
      <c r="AJ45" s="124"/>
    </row>
    <row r="46" spans="10:36" s="58" customFormat="1" ht="16" customHeight="1" x14ac:dyDescent="0.25">
      <c r="K46" s="118"/>
      <c r="L46" s="118"/>
      <c r="M46" s="118"/>
      <c r="N46" s="118"/>
      <c r="O46" s="118"/>
      <c r="P46" s="118"/>
      <c r="Q46" s="118"/>
      <c r="R46" s="118"/>
      <c r="S46" s="119"/>
      <c r="V46" s="5"/>
      <c r="W46" s="5"/>
      <c r="X46" s="5"/>
      <c r="Y46" s="5"/>
    </row>
    <row r="47" spans="10:36" s="58" customFormat="1" ht="16" customHeight="1" x14ac:dyDescent="0.25">
      <c r="K47" s="118"/>
      <c r="L47" s="118"/>
      <c r="M47" s="118"/>
      <c r="N47" s="118"/>
      <c r="O47" s="118"/>
      <c r="P47" s="118"/>
      <c r="Q47" s="118"/>
      <c r="R47" s="118"/>
      <c r="S47" s="119"/>
      <c r="V47" s="5"/>
      <c r="W47" s="5"/>
      <c r="X47" s="5"/>
      <c r="Y47" s="5"/>
    </row>
    <row r="48" spans="10:36" s="58" customFormat="1" ht="16" customHeight="1" x14ac:dyDescent="0.25">
      <c r="K48" s="118"/>
      <c r="L48" s="118"/>
      <c r="M48" s="118"/>
      <c r="N48" s="118"/>
      <c r="O48" s="118"/>
      <c r="P48" s="118"/>
      <c r="Q48" s="118"/>
      <c r="R48" s="118"/>
      <c r="S48" s="119"/>
    </row>
    <row r="49" spans="11:21" s="58" customFormat="1" ht="16" customHeight="1" x14ac:dyDescent="0.25">
      <c r="M49" s="5"/>
      <c r="N49" s="5"/>
      <c r="O49" s="112"/>
      <c r="P49" s="112"/>
      <c r="Q49" s="112"/>
      <c r="R49" s="112"/>
      <c r="S49" s="125"/>
    </row>
    <row r="50" spans="11:21" s="58" customFormat="1" ht="16" customHeight="1" x14ac:dyDescent="0.25">
      <c r="M50" s="5"/>
      <c r="N50" s="5"/>
      <c r="O50" s="112"/>
      <c r="P50" s="112"/>
      <c r="Q50" s="112"/>
      <c r="R50" s="112"/>
      <c r="S50" s="5"/>
    </row>
    <row r="51" spans="11:21" s="58" customFormat="1" ht="16" customHeight="1" x14ac:dyDescent="0.25">
      <c r="O51" s="126"/>
      <c r="P51" s="126"/>
      <c r="Q51" s="126"/>
      <c r="R51" s="126"/>
    </row>
    <row r="52" spans="11:21" s="58" customFormat="1" ht="16" customHeight="1" x14ac:dyDescent="0.25">
      <c r="K52" s="107"/>
      <c r="L52" s="107"/>
      <c r="M52" s="107"/>
      <c r="N52" s="107"/>
      <c r="O52" s="107"/>
      <c r="P52" s="117"/>
      <c r="Q52" s="117"/>
      <c r="R52" s="126"/>
    </row>
    <row r="53" spans="11:21" s="58" customFormat="1" ht="16" customHeight="1" x14ac:dyDescent="0.3">
      <c r="K53" s="127"/>
      <c r="L53" s="128"/>
      <c r="M53" s="107"/>
      <c r="N53" s="107"/>
      <c r="O53" s="107"/>
      <c r="P53" s="117"/>
      <c r="Q53" s="117"/>
      <c r="R53" s="126"/>
    </row>
    <row r="54" spans="11:21" s="58" customFormat="1" ht="16" customHeight="1" x14ac:dyDescent="0.25">
      <c r="K54" s="107"/>
      <c r="L54" s="107"/>
      <c r="M54" s="107"/>
      <c r="N54" s="107"/>
      <c r="O54" s="107"/>
      <c r="P54" s="117"/>
      <c r="Q54" s="117"/>
      <c r="R54" s="126"/>
    </row>
    <row r="55" spans="11:21" s="58" customFormat="1" ht="16" customHeight="1" x14ac:dyDescent="0.25">
      <c r="K55" s="107"/>
      <c r="L55" s="107"/>
      <c r="M55" s="107"/>
      <c r="N55" s="107"/>
      <c r="O55" s="107"/>
      <c r="P55" s="117"/>
      <c r="Q55" s="117"/>
      <c r="R55" s="129"/>
      <c r="U55" s="130"/>
    </row>
    <row r="56" spans="11:21" s="58" customFormat="1" ht="16" customHeight="1" x14ac:dyDescent="0.25">
      <c r="K56" s="107"/>
      <c r="L56" s="107"/>
      <c r="M56" s="107"/>
      <c r="N56" s="107"/>
      <c r="O56" s="107"/>
      <c r="P56" s="117"/>
      <c r="Q56" s="117"/>
      <c r="R56" s="129"/>
    </row>
    <row r="57" spans="11:21" s="58" customFormat="1" ht="16" customHeight="1" x14ac:dyDescent="0.25">
      <c r="K57" s="107"/>
      <c r="L57" s="107"/>
      <c r="M57" s="107"/>
      <c r="N57" s="107"/>
      <c r="O57" s="107"/>
      <c r="P57" s="117"/>
      <c r="Q57" s="117"/>
      <c r="R57" s="129"/>
    </row>
    <row r="58" spans="11:21" s="58" customFormat="1" ht="16" customHeight="1" x14ac:dyDescent="0.25">
      <c r="K58" s="107"/>
      <c r="L58" s="107"/>
      <c r="M58" s="107"/>
      <c r="N58" s="107"/>
      <c r="O58" s="107"/>
      <c r="P58" s="117"/>
      <c r="Q58" s="117"/>
      <c r="R58" s="129"/>
    </row>
    <row r="59" spans="11:21" s="58" customFormat="1" ht="16" customHeight="1" x14ac:dyDescent="0.25">
      <c r="K59" s="107"/>
      <c r="L59" s="107"/>
      <c r="M59" s="107"/>
      <c r="N59" s="107"/>
      <c r="O59" s="107"/>
      <c r="P59" s="117"/>
      <c r="Q59" s="117"/>
      <c r="R59" s="129"/>
    </row>
    <row r="60" spans="11:21" s="58" customFormat="1" ht="16" customHeight="1" x14ac:dyDescent="0.25">
      <c r="K60" s="107"/>
      <c r="L60" s="107"/>
      <c r="M60" s="107"/>
      <c r="N60" s="107"/>
      <c r="O60" s="107"/>
      <c r="P60" s="117"/>
      <c r="Q60" s="117"/>
      <c r="R60" s="131"/>
    </row>
    <row r="61" spans="11:21" s="58" customFormat="1" ht="16" customHeight="1" x14ac:dyDescent="0.25">
      <c r="K61" s="107"/>
      <c r="L61" s="107"/>
      <c r="M61" s="107"/>
      <c r="N61" s="107"/>
      <c r="O61" s="107"/>
      <c r="P61" s="117"/>
      <c r="Q61" s="117"/>
    </row>
    <row r="62" spans="11:21" s="58" customFormat="1" ht="16" customHeight="1" x14ac:dyDescent="0.25">
      <c r="K62" s="107"/>
      <c r="L62" s="107"/>
      <c r="M62" s="107"/>
      <c r="N62" s="107"/>
      <c r="O62" s="107"/>
      <c r="P62" s="117"/>
      <c r="Q62" s="117"/>
    </row>
    <row r="63" spans="11:21" s="58" customFormat="1" ht="16" customHeight="1" x14ac:dyDescent="0.25">
      <c r="K63" s="107"/>
      <c r="L63" s="107"/>
      <c r="M63" s="107"/>
      <c r="N63" s="107"/>
      <c r="O63" s="107"/>
      <c r="P63" s="117"/>
      <c r="Q63" s="117"/>
    </row>
    <row r="64" spans="11:21" s="58" customFormat="1" ht="16" customHeight="1" x14ac:dyDescent="0.25">
      <c r="K64" s="107"/>
      <c r="L64" s="107"/>
      <c r="M64" s="107"/>
      <c r="N64" s="107"/>
      <c r="O64" s="107"/>
      <c r="P64" s="117"/>
      <c r="Q64" s="117"/>
    </row>
    <row r="65" spans="11:17" s="58" customFormat="1" ht="16" customHeight="1" x14ac:dyDescent="0.3">
      <c r="K65" s="107"/>
      <c r="L65" s="107"/>
      <c r="M65" s="107"/>
      <c r="N65" s="132"/>
      <c r="O65" s="107"/>
      <c r="P65" s="117"/>
      <c r="Q65" s="117"/>
    </row>
    <row r="66" spans="11:17" s="58" customFormat="1" ht="16" customHeight="1" x14ac:dyDescent="0.25">
      <c r="K66" s="117"/>
      <c r="L66" s="117"/>
      <c r="M66" s="117"/>
      <c r="N66" s="117"/>
      <c r="O66" s="117"/>
      <c r="P66" s="117"/>
      <c r="Q66" s="117"/>
    </row>
    <row r="67" spans="11:17" s="58" customFormat="1" ht="16" customHeight="1" x14ac:dyDescent="0.25">
      <c r="K67" s="117"/>
      <c r="L67" s="117"/>
      <c r="M67" s="117"/>
      <c r="N67" s="117"/>
      <c r="O67" s="117"/>
      <c r="P67" s="117"/>
      <c r="Q67" s="117"/>
    </row>
    <row r="68" spans="11:17" s="58" customFormat="1" ht="16" customHeight="1" x14ac:dyDescent="0.25">
      <c r="K68" s="117"/>
    </row>
    <row r="69" spans="11:17" s="58" customFormat="1" ht="16" customHeight="1" x14ac:dyDescent="0.25">
      <c r="N69" s="133"/>
    </row>
    <row r="70" spans="11:17" s="58" customFormat="1" ht="16" customHeight="1" x14ac:dyDescent="0.25"/>
    <row r="71" spans="11:17" s="58" customFormat="1" ht="16" customHeight="1" x14ac:dyDescent="0.25"/>
    <row r="72" spans="11:17" s="58" customFormat="1" ht="16" customHeight="1" x14ac:dyDescent="0.25"/>
    <row r="73" spans="11:17" s="58" customFormat="1" ht="16" customHeight="1" x14ac:dyDescent="0.25"/>
    <row r="74" spans="11:17" s="58" customFormat="1" ht="16" customHeight="1" x14ac:dyDescent="0.25"/>
    <row r="75" spans="11:17" s="58" customFormat="1" ht="16" customHeight="1" x14ac:dyDescent="0.25"/>
    <row r="76" spans="11:17" s="58" customFormat="1" ht="16" customHeight="1" x14ac:dyDescent="0.25"/>
    <row r="77" spans="11:17" s="58" customFormat="1" ht="16" customHeight="1" x14ac:dyDescent="0.25"/>
    <row r="78" spans="11:17" s="58" customFormat="1" ht="16" customHeight="1" x14ac:dyDescent="0.25"/>
    <row r="79" spans="11:17" s="58" customFormat="1" ht="16" customHeight="1" x14ac:dyDescent="0.25"/>
    <row r="80" spans="11:17" s="58" customFormat="1" ht="16" customHeight="1" x14ac:dyDescent="0.25"/>
    <row r="81" s="58" customFormat="1" ht="16" customHeight="1" x14ac:dyDescent="0.25"/>
    <row r="82" s="58" customFormat="1" ht="16" customHeight="1" x14ac:dyDescent="0.25"/>
    <row r="83" s="58" customFormat="1" ht="16" customHeight="1" x14ac:dyDescent="0.25"/>
    <row r="84" s="58" customFormat="1" ht="16" customHeight="1" x14ac:dyDescent="0.25"/>
    <row r="85" s="58" customFormat="1" ht="16" customHeight="1" x14ac:dyDescent="0.25"/>
    <row r="86" s="58" customFormat="1" ht="16" customHeight="1" x14ac:dyDescent="0.25"/>
    <row r="87" s="58" customFormat="1" ht="16" customHeight="1" x14ac:dyDescent="0.25"/>
    <row r="88" s="58" customFormat="1" ht="16" customHeight="1" x14ac:dyDescent="0.25"/>
    <row r="89" s="58" customFormat="1" ht="16" customHeight="1" x14ac:dyDescent="0.25"/>
    <row r="90" s="58" customFormat="1" ht="16" customHeight="1" x14ac:dyDescent="0.25"/>
    <row r="91" s="58" customFormat="1" ht="16" customHeight="1" x14ac:dyDescent="0.25"/>
    <row r="92" s="58" customFormat="1" ht="16" customHeight="1" x14ac:dyDescent="0.25"/>
    <row r="93" s="58" customFormat="1" ht="16" customHeight="1" x14ac:dyDescent="0.25"/>
    <row r="94" s="58" customFormat="1" ht="16" customHeight="1" x14ac:dyDescent="0.25"/>
    <row r="95" s="58" customFormat="1" ht="16" customHeight="1" x14ac:dyDescent="0.25"/>
    <row r="96" s="58" customFormat="1" ht="16" customHeight="1" x14ac:dyDescent="0.25"/>
    <row r="97" s="58" customFormat="1" ht="16" customHeight="1" x14ac:dyDescent="0.25"/>
    <row r="98" s="58" customFormat="1" ht="16" customHeight="1" x14ac:dyDescent="0.25"/>
    <row r="99" s="58" customFormat="1" ht="16" customHeight="1" x14ac:dyDescent="0.25"/>
    <row r="100" s="58" customFormat="1" ht="16" customHeight="1" x14ac:dyDescent="0.25"/>
    <row r="101" s="58" customFormat="1" ht="16" customHeight="1" x14ac:dyDescent="0.25"/>
    <row r="102" s="58" customFormat="1" ht="16" customHeight="1" x14ac:dyDescent="0.25"/>
    <row r="103" s="58" customFormat="1" ht="16" customHeight="1" x14ac:dyDescent="0.25"/>
    <row r="104" s="58" customFormat="1" ht="16" customHeight="1" x14ac:dyDescent="0.25"/>
    <row r="105" s="58" customFormat="1" ht="16" customHeight="1" x14ac:dyDescent="0.25"/>
    <row r="106" s="58" customFormat="1" ht="16" customHeight="1" x14ac:dyDescent="0.25"/>
    <row r="107" s="58" customFormat="1" ht="16" customHeight="1" x14ac:dyDescent="0.25"/>
    <row r="108" s="58" customFormat="1" ht="16" customHeight="1" x14ac:dyDescent="0.25"/>
    <row r="109" s="58" customFormat="1" ht="16" customHeight="1" x14ac:dyDescent="0.25"/>
    <row r="110" s="58" customFormat="1" ht="16" customHeight="1" x14ac:dyDescent="0.25"/>
    <row r="111" s="58" customFormat="1" ht="16" customHeight="1" x14ac:dyDescent="0.25"/>
    <row r="112" s="58" customFormat="1" ht="16" customHeight="1" x14ac:dyDescent="0.25"/>
    <row r="113" spans="10:36" s="58" customFormat="1" ht="16" customHeight="1" x14ac:dyDescent="0.25"/>
    <row r="114" spans="10:36" s="58" customFormat="1" ht="16" customHeight="1" x14ac:dyDescent="0.25"/>
    <row r="115" spans="10:36" s="58" customFormat="1" ht="16" customHeight="1" x14ac:dyDescent="0.25"/>
    <row r="116" spans="10:36" s="58" customFormat="1" ht="16" customHeight="1" x14ac:dyDescent="0.25"/>
    <row r="117" spans="10:36" s="58" customFormat="1" ht="16" customHeight="1" x14ac:dyDescent="0.25">
      <c r="J117" s="5"/>
    </row>
    <row r="118" spans="10:36" s="58" customFormat="1" ht="16" customHeight="1" x14ac:dyDescent="0.25">
      <c r="J118" s="5"/>
    </row>
    <row r="119" spans="10:36" s="58" customFormat="1" ht="16" customHeight="1" x14ac:dyDescent="0.25">
      <c r="J119" s="5"/>
    </row>
    <row r="120" spans="10:36" s="58" customFormat="1" ht="16" customHeight="1" x14ac:dyDescent="0.25">
      <c r="J120" s="5"/>
    </row>
    <row r="121" spans="10:36" ht="16" customHeight="1" x14ac:dyDescent="0.25">
      <c r="K121" s="58"/>
      <c r="L121" s="58"/>
      <c r="M121" s="58"/>
      <c r="N121" s="58"/>
      <c r="O121" s="58"/>
      <c r="P121" s="58"/>
      <c r="Q121" s="58"/>
      <c r="R121" s="58"/>
      <c r="S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</row>
    <row r="122" spans="10:36" ht="16" customHeight="1" x14ac:dyDescent="0.25">
      <c r="K122" s="58"/>
      <c r="L122" s="58"/>
      <c r="M122" s="58"/>
      <c r="N122" s="58"/>
      <c r="O122" s="58"/>
      <c r="P122" s="58"/>
      <c r="Q122" s="58"/>
      <c r="R122" s="58"/>
      <c r="S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</row>
    <row r="123" spans="10:36" ht="16" customHeight="1" x14ac:dyDescent="0.25">
      <c r="K123" s="58"/>
      <c r="L123" s="58"/>
      <c r="M123" s="58"/>
      <c r="N123" s="58"/>
      <c r="O123" s="58"/>
      <c r="P123" s="58"/>
      <c r="Q123" s="58"/>
      <c r="R123" s="58"/>
      <c r="S123" s="58"/>
    </row>
    <row r="124" spans="10:36" ht="16" customHeight="1" x14ac:dyDescent="0.25">
      <c r="K124" s="58"/>
      <c r="L124" s="58"/>
      <c r="M124" s="58"/>
      <c r="N124" s="58"/>
      <c r="O124" s="58"/>
      <c r="P124" s="58"/>
      <c r="Q124" s="58"/>
      <c r="R124" s="58"/>
      <c r="S124" s="58"/>
    </row>
    <row r="125" spans="10:36" ht="16" customHeight="1" x14ac:dyDescent="0.25"/>
    <row r="126" spans="10:36" ht="16" customHeight="1" x14ac:dyDescent="0.25"/>
  </sheetData>
  <mergeCells count="20">
    <mergeCell ref="A17:J17"/>
    <mergeCell ref="K38:L38"/>
    <mergeCell ref="M38:N38"/>
    <mergeCell ref="Q38:R38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</vt:lpstr>
      <vt:lpstr>Fev!Area_de_impressao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2026-03-20T15:34:05Z</dcterms:created>
  <dcterms:modified xsi:type="dcterms:W3CDTF">2026-03-20T15:34:27Z</dcterms:modified>
</cp:coreProperties>
</file>