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I\090047\"/>
    </mc:Choice>
  </mc:AlternateContent>
  <bookViews>
    <workbookView xWindow="0" yWindow="0" windowWidth="19200" windowHeight="5660"/>
  </bookViews>
  <sheets>
    <sheet name="Mar" sheetId="1" r:id="rId1"/>
  </sheets>
  <externalReferences>
    <externalReference r:id="rId2"/>
  </externalReferences>
  <definedNames>
    <definedName name="_xlnm.Print_Area" localSheetId="0">Mar!$A$1:$X$32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M30" i="1"/>
  <c r="L30" i="1"/>
  <c r="K30" i="1"/>
  <c r="W29" i="1"/>
  <c r="U29" i="1"/>
  <c r="S29" i="1"/>
  <c r="Q29" i="1"/>
  <c r="P29" i="1"/>
  <c r="N29" i="1"/>
  <c r="R29" i="1" s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R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W30" i="1" s="1"/>
  <c r="U10" i="1"/>
  <c r="S10" i="1"/>
  <c r="Q10" i="1"/>
  <c r="Q30" i="1" s="1"/>
  <c r="P10" i="1"/>
  <c r="N10" i="1"/>
  <c r="J10" i="1"/>
  <c r="I10" i="1"/>
  <c r="H10" i="1"/>
  <c r="G10" i="1"/>
  <c r="F10" i="1"/>
  <c r="E10" i="1"/>
  <c r="D10" i="1"/>
  <c r="C10" i="1"/>
  <c r="B10" i="1"/>
  <c r="A10" i="1"/>
  <c r="U30" i="1" l="1"/>
  <c r="S30" i="1"/>
  <c r="N30" i="1"/>
  <c r="R13" i="1"/>
  <c r="R16" i="1"/>
  <c r="X16" i="1" s="1"/>
  <c r="P30" i="1"/>
  <c r="V12" i="1"/>
  <c r="T12" i="1"/>
  <c r="X12" i="1"/>
  <c r="V21" i="1"/>
  <c r="X21" i="1"/>
  <c r="T21" i="1"/>
  <c r="V27" i="1"/>
  <c r="T27" i="1"/>
  <c r="X27" i="1"/>
  <c r="T16" i="1"/>
  <c r="T28" i="1"/>
  <c r="X28" i="1"/>
  <c r="V28" i="1"/>
  <c r="V15" i="1"/>
  <c r="T15" i="1"/>
  <c r="X15" i="1"/>
  <c r="V18" i="1"/>
  <c r="X18" i="1"/>
  <c r="T18" i="1"/>
  <c r="V24" i="1"/>
  <c r="X24" i="1"/>
  <c r="T24" i="1"/>
  <c r="X13" i="1"/>
  <c r="V13" i="1"/>
  <c r="T13" i="1"/>
  <c r="V19" i="1"/>
  <c r="T19" i="1"/>
  <c r="X19" i="1"/>
  <c r="X22" i="1"/>
  <c r="V22" i="1"/>
  <c r="T22" i="1"/>
  <c r="X25" i="1"/>
  <c r="V25" i="1"/>
  <c r="T25" i="1"/>
  <c r="T11" i="1"/>
  <c r="X11" i="1"/>
  <c r="V11" i="1"/>
  <c r="V14" i="1"/>
  <c r="X14" i="1"/>
  <c r="T14" i="1"/>
  <c r="V17" i="1"/>
  <c r="X17" i="1"/>
  <c r="T17" i="1"/>
  <c r="X20" i="1"/>
  <c r="V20" i="1"/>
  <c r="T20" i="1"/>
  <c r="V23" i="1"/>
  <c r="T23" i="1"/>
  <c r="X23" i="1"/>
  <c r="X26" i="1"/>
  <c r="V26" i="1"/>
  <c r="T26" i="1"/>
  <c r="V29" i="1"/>
  <c r="T29" i="1"/>
  <c r="X29" i="1"/>
  <c r="R10" i="1"/>
  <c r="V16" i="1" l="1"/>
  <c r="X10" i="1"/>
  <c r="V10" i="1"/>
  <c r="T10" i="1"/>
  <c r="R30" i="1"/>
  <c r="V30" i="1" l="1"/>
  <c r="T30" i="1"/>
  <c r="X3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<sst xmlns="http://schemas.openxmlformats.org/spreadsheetml/2006/main" count="55" uniqueCount="51">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</sst>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9"/>
      <color theme="2" tint="-0.74999237037263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4" fontId="5" fillId="0" borderId="0" xfId="0" applyNumberFormat="1" applyFont="1" applyBorder="1"/>
    <xf numFmtId="43" fontId="7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33904</v>
          </cell>
          <cell r="B10" t="str">
            <v>FUNDO DO REGIME GERAL DA PREVIDENCIA SOCIAL</v>
          </cell>
          <cell r="C10" t="str">
            <v>28</v>
          </cell>
          <cell r="D10" t="str">
            <v>846</v>
          </cell>
          <cell r="E10" t="str">
            <v>0901</v>
          </cell>
          <cell r="F10" t="str">
            <v>OPERACOES ESPECIAIS: CUMPRIMENTO DE SENTENCAS JUDICIAIS</v>
          </cell>
          <cell r="G10" t="str">
            <v>00WU</v>
          </cell>
          <cell r="H10" t="str">
            <v>SENTENCAS JUDICIAIS TRANSITADAS EM JULGADO (PRECATORIOS) - E</v>
          </cell>
          <cell r="I10" t="str">
            <v>2</v>
          </cell>
          <cell r="J10" t="str">
            <v>1002</v>
          </cell>
          <cell r="K10" t="str">
            <v>ATIVIDADES-FIM DA SEGURIDADE SOCIAL</v>
          </cell>
          <cell r="L10" t="str">
            <v>3</v>
          </cell>
          <cell r="M10">
            <v>7905344869</v>
          </cell>
          <cell r="N10">
            <v>7905344869</v>
          </cell>
          <cell r="O10">
            <v>7879028236.7399998</v>
          </cell>
          <cell r="P10">
            <v>7879028236.7399998</v>
          </cell>
          <cell r="Q10">
            <v>7879028236.7399998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0625</v>
          </cell>
          <cell r="H11" t="str">
            <v>SENTENCAS JUDICIAIS TRANSITADAS EM JULGADO DE PEQUENO VALOR</v>
          </cell>
          <cell r="I11" t="str">
            <v>2</v>
          </cell>
          <cell r="J11" t="str">
            <v>1002</v>
          </cell>
          <cell r="K11" t="str">
            <v>ATIVIDADES-FIM DA SEGURIDADE SOCIAL</v>
          </cell>
          <cell r="L11" t="str">
            <v>3</v>
          </cell>
          <cell r="M11">
            <v>467739044</v>
          </cell>
          <cell r="O11">
            <v>467739042.19</v>
          </cell>
          <cell r="P11">
            <v>467739042.19</v>
          </cell>
          <cell r="Q11">
            <v>467739042.19</v>
          </cell>
        </row>
        <row r="12">
          <cell r="A12" t="str">
            <v>36211</v>
          </cell>
          <cell r="B12" t="str">
            <v>FUNDACAO NACIONAL DE SAUDE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1001</v>
          </cell>
          <cell r="K12" t="str">
            <v>RECURSOS LIVRES DA SEGURIDADE SOCIAL</v>
          </cell>
          <cell r="L12" t="str">
            <v>3</v>
          </cell>
          <cell r="M12">
            <v>277126</v>
          </cell>
          <cell r="N12">
            <v>277126</v>
          </cell>
          <cell r="O12">
            <v>277126</v>
          </cell>
          <cell r="P12">
            <v>277126</v>
          </cell>
          <cell r="Q12">
            <v>277126</v>
          </cell>
        </row>
        <row r="13">
          <cell r="A13" t="str">
            <v>36211</v>
          </cell>
          <cell r="B13" t="str">
            <v>FUNDACAO NACIONAL DE SAUDE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1001</v>
          </cell>
          <cell r="K13" t="str">
            <v>RECURSOS LIVRES DA SEGURIDADE SOCIAL</v>
          </cell>
          <cell r="L13" t="str">
            <v>1</v>
          </cell>
          <cell r="M13">
            <v>3949502</v>
          </cell>
          <cell r="N13">
            <v>3949502</v>
          </cell>
          <cell r="O13">
            <v>3932888.39</v>
          </cell>
          <cell r="P13">
            <v>3932888.39</v>
          </cell>
          <cell r="Q13">
            <v>3932888.39</v>
          </cell>
        </row>
        <row r="14">
          <cell r="A14" t="str">
            <v>36212</v>
          </cell>
          <cell r="B14" t="str">
            <v>AGENCIA NACIONAL DE VIGILANCIA SANITARIA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00WU</v>
          </cell>
          <cell r="H14" t="str">
            <v>SENTENCAS JUDICIAIS TRANSITADAS EM JULGADO (PRECATORIOS) - E</v>
          </cell>
          <cell r="I14" t="str">
            <v>2</v>
          </cell>
          <cell r="J14" t="str">
            <v>1001</v>
          </cell>
          <cell r="K14" t="str">
            <v>RECURSOS LIVRES DA SEGURIDADE SOCIAL</v>
          </cell>
          <cell r="L14" t="str">
            <v>1</v>
          </cell>
          <cell r="M14">
            <v>1136402</v>
          </cell>
          <cell r="N14">
            <v>1136402</v>
          </cell>
          <cell r="O14">
            <v>1136402</v>
          </cell>
          <cell r="P14">
            <v>1136402</v>
          </cell>
          <cell r="Q14">
            <v>1136402</v>
          </cell>
        </row>
        <row r="15">
          <cell r="A15" t="str">
            <v>36213</v>
          </cell>
          <cell r="B15" t="str">
            <v>AGENCIA NACIONAL DE SAUDE SUPLEMENTAR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00WU</v>
          </cell>
          <cell r="H15" t="str">
            <v>SENTENCAS JUDICIAIS TRANSITADAS EM JULGADO (PRECATORIOS) - E</v>
          </cell>
          <cell r="I15" t="str">
            <v>2</v>
          </cell>
          <cell r="J15" t="str">
            <v>1003</v>
          </cell>
          <cell r="K15" t="str">
            <v>RECURSOS UO APLICACAO SEGURIDADE SOCIAL</v>
          </cell>
          <cell r="L15" t="str">
            <v>3</v>
          </cell>
          <cell r="M15">
            <v>62476746</v>
          </cell>
          <cell r="N15">
            <v>62476746</v>
          </cell>
          <cell r="O15">
            <v>62182881.189999998</v>
          </cell>
          <cell r="P15">
            <v>62182881.189999998</v>
          </cell>
          <cell r="Q15">
            <v>62182881.189999998</v>
          </cell>
        </row>
        <row r="16">
          <cell r="A16" t="str">
            <v>36901</v>
          </cell>
          <cell r="B16" t="str">
            <v>FUNDO NACIONAL DE SAUDE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00WU</v>
          </cell>
          <cell r="H16" t="str">
            <v>SENTENCAS JUDICIAIS TRANSITADAS EM JULGADO (PRECATORIOS) - E</v>
          </cell>
          <cell r="I16" t="str">
            <v>2</v>
          </cell>
          <cell r="J16" t="str">
            <v>1001</v>
          </cell>
          <cell r="K16" t="str">
            <v>RECURSOS LIVRES DA SEGURIDADE SOCIAL</v>
          </cell>
          <cell r="L16" t="str">
            <v>3</v>
          </cell>
          <cell r="M16">
            <v>23807255</v>
          </cell>
          <cell r="N16">
            <v>23807255</v>
          </cell>
          <cell r="O16">
            <v>23042445.780000001</v>
          </cell>
          <cell r="P16">
            <v>23042445.780000001</v>
          </cell>
          <cell r="Q16">
            <v>23042445.780000001</v>
          </cell>
        </row>
        <row r="17">
          <cell r="A17" t="str">
            <v>36901</v>
          </cell>
          <cell r="B17" t="str">
            <v>FUNDO NACIONAL DE SAUDE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33013</v>
          </cell>
          <cell r="O17">
            <v>33012.300000000003</v>
          </cell>
          <cell r="P17">
            <v>33012.300000000003</v>
          </cell>
          <cell r="Q17">
            <v>33012.300000000003</v>
          </cell>
        </row>
        <row r="18">
          <cell r="A18" t="str">
            <v>40901</v>
          </cell>
          <cell r="B18" t="str">
            <v>FUNDO DE AMPARO AO TRABALHADOR - FAT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00WU</v>
          </cell>
          <cell r="H18" t="str">
            <v>SENTENCAS JUDICIAIS TRANSITADAS EM JULGADO (PRECATORIOS) - E</v>
          </cell>
          <cell r="I18" t="str">
            <v>2</v>
          </cell>
          <cell r="J18" t="str">
            <v>1040</v>
          </cell>
          <cell r="K18" t="str">
            <v>SEGURO-DESEMPREGO, ABONO SALARIAL E PREV.SOC.</v>
          </cell>
          <cell r="L18" t="str">
            <v>3</v>
          </cell>
          <cell r="M18">
            <v>114911</v>
          </cell>
          <cell r="N18">
            <v>114911</v>
          </cell>
          <cell r="O18">
            <v>114535.6</v>
          </cell>
          <cell r="P18">
            <v>114535.6</v>
          </cell>
          <cell r="Q18">
            <v>114535.6</v>
          </cell>
        </row>
        <row r="19">
          <cell r="A19" t="str">
            <v>40901</v>
          </cell>
          <cell r="B19" t="str">
            <v>FUNDO DE AMPARO AO TRABALHADOR - FAT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0625</v>
          </cell>
          <cell r="H19" t="str">
            <v>SENTENCAS JUDICIAIS TRANSITADAS EM JULGADO DE PEQUENO VALOR</v>
          </cell>
          <cell r="I19" t="str">
            <v>2</v>
          </cell>
          <cell r="J19" t="str">
            <v>1040</v>
          </cell>
          <cell r="K19" t="str">
            <v>SEGURO-DESEMPREGO, ABONO SALARIAL E PREV.SOC.</v>
          </cell>
          <cell r="L19" t="str">
            <v>3</v>
          </cell>
          <cell r="M19">
            <v>67941</v>
          </cell>
          <cell r="O19">
            <v>67940.2</v>
          </cell>
          <cell r="P19">
            <v>67940.2</v>
          </cell>
          <cell r="Q19">
            <v>67940.2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00WU</v>
          </cell>
          <cell r="H20" t="str">
            <v>SENTENCAS JUDICIAIS TRANSITADAS EM JULGADO (PRECATORIOS) - E</v>
          </cell>
          <cell r="I20" t="str">
            <v>2</v>
          </cell>
          <cell r="J20" t="str">
            <v>1002</v>
          </cell>
          <cell r="K20" t="str">
            <v>ATIVIDADES-FIM DA SEGURIDADE SOCIAL</v>
          </cell>
          <cell r="L20" t="str">
            <v>3</v>
          </cell>
          <cell r="M20">
            <v>90343931</v>
          </cell>
          <cell r="N20">
            <v>90343931</v>
          </cell>
          <cell r="O20">
            <v>90047694.390000001</v>
          </cell>
          <cell r="P20">
            <v>90047694.390000001</v>
          </cell>
          <cell r="Q20">
            <v>90047694.390000001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1002</v>
          </cell>
          <cell r="K21" t="str">
            <v>ATIVIDADES-FIM DA SEGURIDADE SOCIAL</v>
          </cell>
          <cell r="L21" t="str">
            <v>3</v>
          </cell>
          <cell r="M21">
            <v>78912735</v>
          </cell>
          <cell r="O21">
            <v>78912733.719999999</v>
          </cell>
          <cell r="P21">
            <v>78912733.719999999</v>
          </cell>
          <cell r="Q21">
            <v>78912733.719999999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00G5</v>
          </cell>
          <cell r="H22" t="str">
            <v>CONTRIBUICAO DA UNIAO, DE SUAS AUTARQUIAS E FUNDACOES PARA O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829335</v>
          </cell>
          <cell r="O22">
            <v>829332.2</v>
          </cell>
          <cell r="P22">
            <v>829332.2</v>
          </cell>
          <cell r="Q22">
            <v>829332.2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00WU</v>
          </cell>
          <cell r="H23" t="str">
            <v>SENTENCAS JUDICIAIS TRANSITADAS EM JULGADO (PRECATORIOS) - E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5</v>
          </cell>
          <cell r="M23">
            <v>383674601</v>
          </cell>
          <cell r="N23">
            <v>383674601</v>
          </cell>
          <cell r="O23">
            <v>382421381.99000001</v>
          </cell>
          <cell r="P23">
            <v>382421381.99000001</v>
          </cell>
          <cell r="Q23">
            <v>382421381.99000001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00WU</v>
          </cell>
          <cell r="H24" t="str">
            <v>SENTENCAS JUDICIAIS TRANSITADAS EM JULGADO (PRECATORIOS) - 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M24">
            <v>8125912655</v>
          </cell>
          <cell r="N24">
            <v>8125912655</v>
          </cell>
          <cell r="O24">
            <v>8087278835.3599997</v>
          </cell>
          <cell r="P24">
            <v>8087278835.3599997</v>
          </cell>
          <cell r="Q24">
            <v>8087278835.3599997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00WU</v>
          </cell>
          <cell r="H25" t="str">
            <v>SENTENCAS JUDICIAIS TRANSITADAS EM JULGADO (PRECATORIOS) - E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589233188</v>
          </cell>
          <cell r="N25">
            <v>589233188</v>
          </cell>
          <cell r="O25">
            <v>587308541.82000005</v>
          </cell>
          <cell r="P25">
            <v>587308541.82000005</v>
          </cell>
          <cell r="Q25">
            <v>587308541.82000005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0625</v>
          </cell>
          <cell r="H26" t="str">
            <v>SENTENCAS JUDICIAIS TRANSITADAS EM JULGADO DE PEQUENO VALOR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168793</v>
          </cell>
          <cell r="O26">
            <v>168792.22</v>
          </cell>
          <cell r="P26">
            <v>168792.22</v>
          </cell>
          <cell r="Q26">
            <v>168792.22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0625</v>
          </cell>
          <cell r="H27" t="str">
            <v>SENTENCAS JUDICIAIS TRANSITADAS EM JULGADO DE PEQUENO VALOR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182461023</v>
          </cell>
          <cell r="O27">
            <v>182461020.06999999</v>
          </cell>
          <cell r="P27">
            <v>182461020.06999999</v>
          </cell>
          <cell r="Q27">
            <v>182461020.06999999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0625</v>
          </cell>
          <cell r="H28" t="str">
            <v>SENTENCAS JUDICIAIS TRANSITADAS EM JULGADO DE PEQUENO VALOR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15426223</v>
          </cell>
          <cell r="O28">
            <v>15426220.970000001</v>
          </cell>
          <cell r="P28">
            <v>15426220.970000001</v>
          </cell>
          <cell r="Q28">
            <v>15426220.970000001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0EC7</v>
          </cell>
          <cell r="H29" t="str">
            <v>SENTENCAS JUDICIAIS TRANSITADAS EM JULGADO (PRECATORIOS RELA</v>
          </cell>
          <cell r="I29" t="str">
            <v>1</v>
          </cell>
          <cell r="J29" t="str">
            <v>1000</v>
          </cell>
          <cell r="K29" t="str">
            <v>RECURSOS LIVRES DA UNIAO</v>
          </cell>
          <cell r="L29" t="str">
            <v>3</v>
          </cell>
          <cell r="M29">
            <v>175380</v>
          </cell>
          <cell r="N29">
            <v>175380</v>
          </cell>
          <cell r="O29">
            <v>174109.69</v>
          </cell>
          <cell r="P29">
            <v>174109.69</v>
          </cell>
          <cell r="Q29">
            <v>174109.69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9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1" width="14.7265625" style="5" bestFit="1" customWidth="1"/>
    <col min="12" max="12" width="11.26953125" style="5" bestFit="1" customWidth="1"/>
    <col min="13" max="13" width="12.453125" style="5" bestFit="1" customWidth="1"/>
    <col min="14" max="14" width="14.81640625" style="5" bestFit="1" customWidth="1"/>
    <col min="15" max="15" width="15.453125" style="5" bestFit="1" customWidth="1"/>
    <col min="16" max="19" width="17.26953125" style="5" customWidth="1"/>
    <col min="20" max="20" width="8.7265625" style="5" customWidth="1"/>
    <col min="21" max="21" width="17.26953125" style="5" customWidth="1"/>
    <col min="22" max="22" width="8.7265625" style="5" customWidth="1"/>
    <col min="23" max="23" width="17.26953125" style="5" customWidth="1"/>
    <col min="24" max="24" width="8.7265625" style="5" customWidth="1"/>
    <col min="25" max="30" width="9.1796875" style="5"/>
    <col min="31" max="31" width="9.81640625" style="5" bestFit="1" customWidth="1"/>
    <col min="32" max="32" width="12.26953125" style="5" customWidth="1"/>
    <col min="33" max="33" width="9.26953125" style="5" bestFit="1" customWidth="1"/>
    <col min="34" max="35" width="11.7265625" style="5" bestFit="1" customWidth="1"/>
    <col min="36" max="36" width="12.453125" style="5" bestFit="1" customWidth="1"/>
    <col min="37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5" t="s">
        <v>5</v>
      </c>
      <c r="B4" s="7">
        <v>46082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5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3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5">
      <c r="A10" s="34" t="str">
        <f>'[1]Access-Mar'!A10</f>
        <v>33904</v>
      </c>
      <c r="B10" s="34" t="str">
        <f>'[1]Access-Mar'!B10</f>
        <v>FUNDO DO REGIME GERAL DA PREVIDENCIA SOCIAL</v>
      </c>
      <c r="C10" s="34" t="str">
        <f>CONCATENATE('[1]Access-Mar'!C10,".",'[1]Access-Mar'!D10)</f>
        <v>28.846</v>
      </c>
      <c r="D10" s="34" t="str">
        <f>CONCATENATE('[1]Access-Mar'!E10,".",'[1]Access-Mar'!G10)</f>
        <v>0901.00WU</v>
      </c>
      <c r="E10" s="35" t="str">
        <f>'[1]Access-Mar'!F10</f>
        <v>OPERACOES ESPECIAIS: CUMPRIMENTO DE SENTENCAS JUDICIAIS</v>
      </c>
      <c r="F10" s="36" t="str">
        <f>'[1]Access-Mar'!H10</f>
        <v>SENTENCAS JUDICIAIS TRANSITADAS EM JULGADO (PRECATORIOS) - E</v>
      </c>
      <c r="G10" s="34" t="str">
        <f>'[1]Access-Mar'!I10</f>
        <v>2</v>
      </c>
      <c r="H10" s="34" t="str">
        <f>'[1]Access-Mar'!J10</f>
        <v>1002</v>
      </c>
      <c r="I10" s="35" t="str">
        <f>'[1]Access-Mar'!K10</f>
        <v>ATIVIDADES-FIM DA SEGURIDADE SOCIAL</v>
      </c>
      <c r="J10" s="34" t="str">
        <f>'[1]Access-Mar'!L10</f>
        <v>3</v>
      </c>
      <c r="K10" s="37"/>
      <c r="L10" s="37"/>
      <c r="M10" s="37"/>
      <c r="N10" s="38">
        <f t="shared" ref="N10:N29" si="0">K10+L10-M10</f>
        <v>0</v>
      </c>
      <c r="O10" s="37">
        <v>0</v>
      </c>
      <c r="P10" s="39">
        <f>IF('[1]Access-Mar'!N10=0,'[1]Access-Mar'!M10,0)</f>
        <v>0</v>
      </c>
      <c r="Q10" s="39">
        <f>IF('[1]Access-Mar'!N10&gt;0,'[1]Access-Mar'!N10-('[1]Access-Mar'!N10-'[1]Access-Mar'!M10),0)</f>
        <v>7905344869</v>
      </c>
      <c r="R10" s="39">
        <f>N10-O10+P10+Q10</f>
        <v>7905344869</v>
      </c>
      <c r="S10" s="39">
        <f>'[1]Access-Mar'!O10</f>
        <v>7879028236.7399998</v>
      </c>
      <c r="T10" s="40">
        <f t="shared" ref="T10:T30" si="1">IF(R10&gt;0,S10/R10,0)</f>
        <v>0.99667103299146398</v>
      </c>
      <c r="U10" s="39">
        <f>'[1]Access-Mar'!P10</f>
        <v>7879028236.7399998</v>
      </c>
      <c r="V10" s="40">
        <f t="shared" ref="V10:V30" si="2">IF(R10&gt;0,U10/R10,0)</f>
        <v>0.99667103299146398</v>
      </c>
      <c r="W10" s="39">
        <f>'[1]Access-Mar'!Q10</f>
        <v>7879028236.7399998</v>
      </c>
      <c r="X10" s="40">
        <f t="shared" ref="X10:X30" si="3">IF(R10&gt;0,W10/R10,0)</f>
        <v>0.99667103299146398</v>
      </c>
    </row>
    <row r="11" spans="1:24" s="41" customFormat="1" ht="28.5" customHeight="1" x14ac:dyDescent="0.25">
      <c r="A11" s="34" t="str">
        <f>'[1]Access-Mar'!A11</f>
        <v>33904</v>
      </c>
      <c r="B11" s="34" t="str">
        <f>'[1]Access-Mar'!B11</f>
        <v>FUNDO DO REGIME GERAL DA PREVIDENCIA SOCIAL</v>
      </c>
      <c r="C11" s="34" t="str">
        <f>CONCATENATE('[1]Access-Mar'!C11,".",'[1]Access-Mar'!D11)</f>
        <v>28.846</v>
      </c>
      <c r="D11" s="34" t="str">
        <f>CONCATENATE('[1]Access-Mar'!E11,".",'[1]Access-Mar'!G11)</f>
        <v>0901.0625</v>
      </c>
      <c r="E11" s="35" t="str">
        <f>'[1]Access-Mar'!F11</f>
        <v>OPERACOES ESPECIAIS: CUMPRIMENTO DE SENTENCAS JUDICIAIS</v>
      </c>
      <c r="F11" s="36" t="str">
        <f>'[1]Access-Mar'!H11</f>
        <v>SENTENCAS JUDICIAIS TRANSITADAS EM JULGADO DE PEQUENO VALOR</v>
      </c>
      <c r="G11" s="34" t="str">
        <f>'[1]Access-Mar'!I11</f>
        <v>2</v>
      </c>
      <c r="H11" s="34" t="str">
        <f>'[1]Access-Mar'!J11</f>
        <v>1002</v>
      </c>
      <c r="I11" s="35" t="str">
        <f>'[1]Access-Mar'!K11</f>
        <v>ATIVIDADES-FIM DA SEGURIDADE SOCIAL</v>
      </c>
      <c r="J11" s="34" t="str">
        <f>'[1]Access-Mar'!L11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IF('[1]Access-Mar'!N11=0,'[1]Access-Mar'!M11,0)</f>
        <v>467739044</v>
      </c>
      <c r="Q11" s="39">
        <f>IF('[1]Access-Mar'!N11&gt;0,'[1]Access-Mar'!N11-('[1]Access-Mar'!N11-'[1]Access-Mar'!M11),0)</f>
        <v>0</v>
      </c>
      <c r="R11" s="39">
        <f t="shared" ref="R11:R29" si="4">N11-O11+P11+Q11</f>
        <v>467739044</v>
      </c>
      <c r="S11" s="39">
        <f>'[1]Access-Mar'!O11</f>
        <v>467739042.19</v>
      </c>
      <c r="T11" s="40">
        <f t="shared" si="1"/>
        <v>0.99999999613032087</v>
      </c>
      <c r="U11" s="39">
        <f>'[1]Access-Mar'!P11</f>
        <v>467739042.19</v>
      </c>
      <c r="V11" s="40">
        <f t="shared" si="2"/>
        <v>0.99999999613032087</v>
      </c>
      <c r="W11" s="39">
        <f>'[1]Access-Mar'!Q11</f>
        <v>467739042.19</v>
      </c>
      <c r="X11" s="40">
        <f t="shared" si="3"/>
        <v>0.99999999613032087</v>
      </c>
    </row>
    <row r="12" spans="1:24" s="41" customFormat="1" ht="28.5" customHeight="1" x14ac:dyDescent="0.25">
      <c r="A12" s="34" t="str">
        <f>'[1]Access-Mar'!A12</f>
        <v>36211</v>
      </c>
      <c r="B12" s="34" t="str">
        <f>'[1]Access-Mar'!B12</f>
        <v>FUNDACAO NACIONAL DE SAUDE</v>
      </c>
      <c r="C12" s="34" t="str">
        <f>CONCATENATE('[1]Access-Mar'!C12,".",'[1]Access-Mar'!D12)</f>
        <v>28.846</v>
      </c>
      <c r="D12" s="34" t="str">
        <f>CONCATENATE('[1]Access-Mar'!E12,".",'[1]Access-Mar'!G12)</f>
        <v>0901.00WU</v>
      </c>
      <c r="E12" s="35" t="str">
        <f>'[1]Access-Mar'!F12</f>
        <v>OPERACOES ESPECIAIS: CUMPRIMENTO DE SENTENCAS JUDICIAIS</v>
      </c>
      <c r="F12" s="36" t="str">
        <f>'[1]Access-Mar'!H12</f>
        <v>SENTENCAS JUDICIAIS TRANSITADAS EM JULGADO (PRECATORIOS) - E</v>
      </c>
      <c r="G12" s="34" t="str">
        <f>'[1]Access-Mar'!I12</f>
        <v>2</v>
      </c>
      <c r="H12" s="34" t="str">
        <f>'[1]Access-Mar'!J12</f>
        <v>1001</v>
      </c>
      <c r="I12" s="35" t="str">
        <f>'[1]Access-Mar'!K12</f>
        <v>RECURSOS LIVRES DA SEGURIDADE SOCIAL</v>
      </c>
      <c r="J12" s="34" t="str">
        <f>'[1]Access-Mar'!L12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IF('[1]Access-Mar'!N12=0,'[1]Access-Mar'!M12,0)</f>
        <v>0</v>
      </c>
      <c r="Q12" s="39">
        <f>IF('[1]Access-Mar'!N12&gt;0,'[1]Access-Mar'!N12-('[1]Access-Mar'!N12-'[1]Access-Mar'!M12),0)</f>
        <v>277126</v>
      </c>
      <c r="R12" s="39">
        <f t="shared" si="4"/>
        <v>277126</v>
      </c>
      <c r="S12" s="39">
        <f>'[1]Access-Mar'!O12</f>
        <v>277126</v>
      </c>
      <c r="T12" s="40">
        <f t="shared" si="1"/>
        <v>1</v>
      </c>
      <c r="U12" s="39">
        <f>'[1]Access-Mar'!P12</f>
        <v>277126</v>
      </c>
      <c r="V12" s="40">
        <f t="shared" si="2"/>
        <v>1</v>
      </c>
      <c r="W12" s="39">
        <f>'[1]Access-Mar'!Q12</f>
        <v>277126</v>
      </c>
      <c r="X12" s="40">
        <f t="shared" si="3"/>
        <v>1</v>
      </c>
    </row>
    <row r="13" spans="1:24" s="41" customFormat="1" ht="28.5" customHeight="1" x14ac:dyDescent="0.25">
      <c r="A13" s="34" t="str">
        <f>'[1]Access-Mar'!A13</f>
        <v>36211</v>
      </c>
      <c r="B13" s="34" t="str">
        <f>'[1]Access-Mar'!B13</f>
        <v>FUNDACAO NACIONAL DE SAUDE</v>
      </c>
      <c r="C13" s="34" t="str">
        <f>CONCATENATE('[1]Access-Mar'!C13,".",'[1]Access-Mar'!D13)</f>
        <v>28.846</v>
      </c>
      <c r="D13" s="34" t="str">
        <f>CONCATENATE('[1]Access-Mar'!E13,".",'[1]Access-Mar'!G13)</f>
        <v>0901.00WU</v>
      </c>
      <c r="E13" s="35" t="str">
        <f>'[1]Access-Mar'!F13</f>
        <v>OPERACOES ESPECIAIS: CUMPRIMENTO DE SENTENCAS JUDICIAIS</v>
      </c>
      <c r="F13" s="36" t="str">
        <f>'[1]Access-Mar'!H13</f>
        <v>SENTENCAS JUDICIAIS TRANSITADAS EM JULGADO (PRECATORIOS) - E</v>
      </c>
      <c r="G13" s="34" t="str">
        <f>'[1]Access-Mar'!I13</f>
        <v>2</v>
      </c>
      <c r="H13" s="34" t="str">
        <f>'[1]Access-Mar'!J13</f>
        <v>1001</v>
      </c>
      <c r="I13" s="35" t="str">
        <f>'[1]Access-Mar'!K13</f>
        <v>RECURSOS LIVRES DA SEGURIDADE SOCIAL</v>
      </c>
      <c r="J13" s="34" t="str">
        <f>'[1]Access-Mar'!L13</f>
        <v>1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IF('[1]Access-Mar'!N13=0,'[1]Access-Mar'!M13,0)</f>
        <v>0</v>
      </c>
      <c r="Q13" s="39">
        <f>IF('[1]Access-Mar'!N13&gt;0,'[1]Access-Mar'!N13-('[1]Access-Mar'!N13-'[1]Access-Mar'!M13),0)</f>
        <v>3949502</v>
      </c>
      <c r="R13" s="39">
        <f t="shared" si="4"/>
        <v>3949502</v>
      </c>
      <c r="S13" s="39">
        <f>'[1]Access-Mar'!O13</f>
        <v>3932888.39</v>
      </c>
      <c r="T13" s="40">
        <f t="shared" si="1"/>
        <v>0.99579349244537674</v>
      </c>
      <c r="U13" s="39">
        <f>'[1]Access-Mar'!P13</f>
        <v>3932888.39</v>
      </c>
      <c r="V13" s="40">
        <f t="shared" si="2"/>
        <v>0.99579349244537674</v>
      </c>
      <c r="W13" s="39">
        <f>'[1]Access-Mar'!Q13</f>
        <v>3932888.39</v>
      </c>
      <c r="X13" s="40">
        <f t="shared" si="3"/>
        <v>0.99579349244537674</v>
      </c>
    </row>
    <row r="14" spans="1:24" s="41" customFormat="1" ht="28.5" customHeight="1" x14ac:dyDescent="0.25">
      <c r="A14" s="34" t="str">
        <f>'[1]Access-Mar'!A14</f>
        <v>36212</v>
      </c>
      <c r="B14" s="34" t="str">
        <f>'[1]Access-Mar'!B14</f>
        <v>AGENCIA NACIONAL DE VIGILANCIA SANITARIA</v>
      </c>
      <c r="C14" s="34" t="str">
        <f>CONCATENATE('[1]Access-Mar'!C14,".",'[1]Access-Mar'!D14)</f>
        <v>28.846</v>
      </c>
      <c r="D14" s="34" t="str">
        <f>CONCATENATE('[1]Access-Mar'!E14,".",'[1]Access-Mar'!G14)</f>
        <v>0901.00WU</v>
      </c>
      <c r="E14" s="35" t="str">
        <f>'[1]Access-Mar'!F14</f>
        <v>OPERACOES ESPECIAIS: CUMPRIMENTO DE SENTENCAS JUDICIAIS</v>
      </c>
      <c r="F14" s="36" t="str">
        <f>'[1]Access-Mar'!H14</f>
        <v>SENTENCAS JUDICIAIS TRANSITADAS EM JULGADO (PRECATORIOS) - E</v>
      </c>
      <c r="G14" s="34" t="str">
        <f>'[1]Access-Mar'!I14</f>
        <v>2</v>
      </c>
      <c r="H14" s="34" t="str">
        <f>'[1]Access-Mar'!J14</f>
        <v>1001</v>
      </c>
      <c r="I14" s="35" t="str">
        <f>'[1]Access-Mar'!K14</f>
        <v>RECURSOS LIVRES DA SEGURIDADE SOCIAL</v>
      </c>
      <c r="J14" s="34" t="str">
        <f>'[1]Access-Mar'!L14</f>
        <v>1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IF('[1]Access-Mar'!N14=0,'[1]Access-Mar'!M14,0)</f>
        <v>0</v>
      </c>
      <c r="Q14" s="39">
        <f>IF('[1]Access-Mar'!N14&gt;0,'[1]Access-Mar'!N14-('[1]Access-Mar'!N14-'[1]Access-Mar'!M14),0)</f>
        <v>1136402</v>
      </c>
      <c r="R14" s="39">
        <f t="shared" si="4"/>
        <v>1136402</v>
      </c>
      <c r="S14" s="39">
        <f>'[1]Access-Mar'!O14</f>
        <v>1136402</v>
      </c>
      <c r="T14" s="40">
        <f t="shared" si="1"/>
        <v>1</v>
      </c>
      <c r="U14" s="39">
        <f>'[1]Access-Mar'!P14</f>
        <v>1136402</v>
      </c>
      <c r="V14" s="40">
        <f t="shared" si="2"/>
        <v>1</v>
      </c>
      <c r="W14" s="39">
        <f>'[1]Access-Mar'!Q14</f>
        <v>1136402</v>
      </c>
      <c r="X14" s="40">
        <f t="shared" si="3"/>
        <v>1</v>
      </c>
    </row>
    <row r="15" spans="1:24" s="41" customFormat="1" ht="28.5" customHeight="1" x14ac:dyDescent="0.25">
      <c r="A15" s="34" t="str">
        <f>'[1]Access-Mar'!A15</f>
        <v>36213</v>
      </c>
      <c r="B15" s="34" t="str">
        <f>'[1]Access-Mar'!B15</f>
        <v>AGENCIA NACIONAL DE SAUDE SUPLEMENTAR</v>
      </c>
      <c r="C15" s="34" t="str">
        <f>CONCATENATE('[1]Access-Mar'!C15,".",'[1]Access-Mar'!D15)</f>
        <v>28.846</v>
      </c>
      <c r="D15" s="34" t="str">
        <f>CONCATENATE('[1]Access-Mar'!E15,".",'[1]Access-Mar'!G15)</f>
        <v>0901.00WU</v>
      </c>
      <c r="E15" s="35" t="str">
        <f>'[1]Access-Mar'!F15</f>
        <v>OPERACOES ESPECIAIS: CUMPRIMENTO DE SENTENCAS JUDICIAIS</v>
      </c>
      <c r="F15" s="36" t="str">
        <f>'[1]Access-Mar'!H15</f>
        <v>SENTENCAS JUDICIAIS TRANSITADAS EM JULGADO (PRECATORIOS) - E</v>
      </c>
      <c r="G15" s="34" t="str">
        <f>'[1]Access-Mar'!I15</f>
        <v>2</v>
      </c>
      <c r="H15" s="34" t="str">
        <f>'[1]Access-Mar'!J15</f>
        <v>1003</v>
      </c>
      <c r="I15" s="35" t="str">
        <f>'[1]Access-Mar'!K15</f>
        <v>RECURSOS UO APLICACAO SEGURIDADE SOCIAL</v>
      </c>
      <c r="J15" s="34" t="str">
        <f>'[1]Access-Mar'!L15</f>
        <v>3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IF('[1]Access-Mar'!N15=0,'[1]Access-Mar'!M15,0)</f>
        <v>0</v>
      </c>
      <c r="Q15" s="39">
        <f>IF('[1]Access-Mar'!N15&gt;0,'[1]Access-Mar'!N15-('[1]Access-Mar'!N15-'[1]Access-Mar'!M15),0)</f>
        <v>62476746</v>
      </c>
      <c r="R15" s="39">
        <f t="shared" si="4"/>
        <v>62476746</v>
      </c>
      <c r="S15" s="39">
        <f>'[1]Access-Mar'!O15</f>
        <v>62182881.189999998</v>
      </c>
      <c r="T15" s="40">
        <f t="shared" si="1"/>
        <v>0.99529641300460814</v>
      </c>
      <c r="U15" s="39">
        <f>'[1]Access-Mar'!P15</f>
        <v>62182881.189999998</v>
      </c>
      <c r="V15" s="40">
        <f t="shared" si="2"/>
        <v>0.99529641300460814</v>
      </c>
      <c r="W15" s="39">
        <f>'[1]Access-Mar'!Q15</f>
        <v>62182881.189999998</v>
      </c>
      <c r="X15" s="40">
        <f t="shared" si="3"/>
        <v>0.99529641300460814</v>
      </c>
    </row>
    <row r="16" spans="1:24" s="41" customFormat="1" ht="28.5" customHeight="1" x14ac:dyDescent="0.25">
      <c r="A16" s="34" t="str">
        <f>'[1]Access-Mar'!A16</f>
        <v>36901</v>
      </c>
      <c r="B16" s="34" t="str">
        <f>'[1]Access-Mar'!B16</f>
        <v>FUNDO NACIONAL DE SAUDE</v>
      </c>
      <c r="C16" s="34" t="str">
        <f>CONCATENATE('[1]Access-Mar'!C16,".",'[1]Access-Mar'!D16)</f>
        <v>28.846</v>
      </c>
      <c r="D16" s="34" t="str">
        <f>CONCATENATE('[1]Access-Mar'!E16,".",'[1]Access-Mar'!G16)</f>
        <v>0901.00WU</v>
      </c>
      <c r="E16" s="35" t="str">
        <f>'[1]Access-Mar'!F16</f>
        <v>OPERACOES ESPECIAIS: CUMPRIMENTO DE SENTENCAS JUDICIAIS</v>
      </c>
      <c r="F16" s="36" t="str">
        <f>'[1]Access-Mar'!H16</f>
        <v>SENTENCAS JUDICIAIS TRANSITADAS EM JULGADO (PRECATORIOS) - E</v>
      </c>
      <c r="G16" s="34" t="str">
        <f>'[1]Access-Mar'!I16</f>
        <v>2</v>
      </c>
      <c r="H16" s="34" t="str">
        <f>'[1]Access-Mar'!J16</f>
        <v>1001</v>
      </c>
      <c r="I16" s="35" t="str">
        <f>'[1]Access-Mar'!K16</f>
        <v>RECURSOS LIVRES DA SEGURIDADE SOCIAL</v>
      </c>
      <c r="J16" s="34" t="str">
        <f>'[1]Access-Mar'!L16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IF('[1]Access-Mar'!N16=0,'[1]Access-Mar'!M16,0)</f>
        <v>0</v>
      </c>
      <c r="Q16" s="39">
        <f>IF('[1]Access-Mar'!N16&gt;0,'[1]Access-Mar'!N16-('[1]Access-Mar'!N16-'[1]Access-Mar'!M16),0)</f>
        <v>23807255</v>
      </c>
      <c r="R16" s="39">
        <f t="shared" si="4"/>
        <v>23807255</v>
      </c>
      <c r="S16" s="39">
        <f>'[1]Access-Mar'!O16</f>
        <v>23042445.780000001</v>
      </c>
      <c r="T16" s="40">
        <f t="shared" si="1"/>
        <v>0.96787495156413461</v>
      </c>
      <c r="U16" s="39">
        <f>'[1]Access-Mar'!P16</f>
        <v>23042445.780000001</v>
      </c>
      <c r="V16" s="40">
        <f t="shared" si="2"/>
        <v>0.96787495156413461</v>
      </c>
      <c r="W16" s="39">
        <f>'[1]Access-Mar'!Q16</f>
        <v>23042445.780000001</v>
      </c>
      <c r="X16" s="40">
        <f t="shared" si="3"/>
        <v>0.96787495156413461</v>
      </c>
    </row>
    <row r="17" spans="1:24" s="41" customFormat="1" ht="28.5" customHeight="1" x14ac:dyDescent="0.25">
      <c r="A17" s="34" t="str">
        <f>'[1]Access-Mar'!A17</f>
        <v>36901</v>
      </c>
      <c r="B17" s="34" t="str">
        <f>'[1]Access-Mar'!B17</f>
        <v>FUNDO NACIONAL DE SAUDE</v>
      </c>
      <c r="C17" s="34" t="str">
        <f>CONCATENATE('[1]Access-Mar'!C17,".",'[1]Access-Mar'!D17)</f>
        <v>28.846</v>
      </c>
      <c r="D17" s="34" t="str">
        <f>CONCATENATE('[1]Access-Mar'!E17,".",'[1]Access-Mar'!G17)</f>
        <v>0901.0625</v>
      </c>
      <c r="E17" s="35" t="str">
        <f>'[1]Access-Mar'!F17</f>
        <v>OPERACOES ESPECIAIS: CUMPRIMENTO DE SENTENCAS JUDICIAIS</v>
      </c>
      <c r="F17" s="36" t="str">
        <f>'[1]Access-Mar'!H17</f>
        <v>SENTENCAS JUDICIAIS TRANSITADAS EM JULGADO DE PEQUENO VALOR</v>
      </c>
      <c r="G17" s="34" t="str">
        <f>'[1]Access-Mar'!I17</f>
        <v>2</v>
      </c>
      <c r="H17" s="34" t="str">
        <f>'[1]Access-Mar'!J17</f>
        <v>1000</v>
      </c>
      <c r="I17" s="35" t="str">
        <f>'[1]Access-Mar'!K17</f>
        <v>RECURSOS LIVRES DA UNIAO</v>
      </c>
      <c r="J17" s="34" t="str">
        <f>'[1]Access-Mar'!L17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IF('[1]Access-Mar'!N17=0,'[1]Access-Mar'!M17,0)</f>
        <v>33013</v>
      </c>
      <c r="Q17" s="39">
        <f>IF('[1]Access-Mar'!N17&gt;0,'[1]Access-Mar'!N17-('[1]Access-Mar'!N17-'[1]Access-Mar'!M17),0)</f>
        <v>0</v>
      </c>
      <c r="R17" s="39">
        <f t="shared" si="4"/>
        <v>33013</v>
      </c>
      <c r="S17" s="39">
        <f>'[1]Access-Mar'!O17</f>
        <v>33012.300000000003</v>
      </c>
      <c r="T17" s="40">
        <f t="shared" si="1"/>
        <v>0.99997879623178754</v>
      </c>
      <c r="U17" s="39">
        <f>'[1]Access-Mar'!P17</f>
        <v>33012.300000000003</v>
      </c>
      <c r="V17" s="40">
        <f t="shared" si="2"/>
        <v>0.99997879623178754</v>
      </c>
      <c r="W17" s="39">
        <f>'[1]Access-Mar'!Q17</f>
        <v>33012.300000000003</v>
      </c>
      <c r="X17" s="40">
        <f t="shared" si="3"/>
        <v>0.99997879623178754</v>
      </c>
    </row>
    <row r="18" spans="1:24" s="41" customFormat="1" ht="28.5" customHeight="1" x14ac:dyDescent="0.25">
      <c r="A18" s="34" t="str">
        <f>'[1]Access-Mar'!A18</f>
        <v>40901</v>
      </c>
      <c r="B18" s="34" t="str">
        <f>'[1]Access-Mar'!B18</f>
        <v>FUNDO DE AMPARO AO TRABALHADOR - FAT</v>
      </c>
      <c r="C18" s="34" t="str">
        <f>CONCATENATE('[1]Access-Mar'!C18,".",'[1]Access-Mar'!D18)</f>
        <v>28.846</v>
      </c>
      <c r="D18" s="34" t="str">
        <f>CONCATENATE('[1]Access-Mar'!E18,".",'[1]Access-Mar'!G18)</f>
        <v>0901.00WU</v>
      </c>
      <c r="E18" s="35" t="str">
        <f>'[1]Access-Mar'!F18</f>
        <v>OPERACOES ESPECIAIS: CUMPRIMENTO DE SENTENCAS JUDICIAIS</v>
      </c>
      <c r="F18" s="36" t="str">
        <f>'[1]Access-Mar'!H18</f>
        <v>SENTENCAS JUDICIAIS TRANSITADAS EM JULGADO (PRECATORIOS) - E</v>
      </c>
      <c r="G18" s="34" t="str">
        <f>'[1]Access-Mar'!I18</f>
        <v>2</v>
      </c>
      <c r="H18" s="34" t="str">
        <f>'[1]Access-Mar'!J18</f>
        <v>1040</v>
      </c>
      <c r="I18" s="35" t="str">
        <f>'[1]Access-Mar'!K18</f>
        <v>SEGURO-DESEMPREGO, ABONO SALARIAL E PREV.SOC.</v>
      </c>
      <c r="J18" s="34" t="str">
        <f>'[1]Access-Mar'!L18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IF('[1]Access-Mar'!N18=0,'[1]Access-Mar'!M18,0)</f>
        <v>0</v>
      </c>
      <c r="Q18" s="39">
        <f>IF('[1]Access-Mar'!N18&gt;0,'[1]Access-Mar'!N18-('[1]Access-Mar'!N18-'[1]Access-Mar'!M18),0)</f>
        <v>114911</v>
      </c>
      <c r="R18" s="39">
        <f t="shared" si="4"/>
        <v>114911</v>
      </c>
      <c r="S18" s="39">
        <f>'[1]Access-Mar'!O18</f>
        <v>114535.6</v>
      </c>
      <c r="T18" s="40">
        <f t="shared" si="1"/>
        <v>0.99673312389588464</v>
      </c>
      <c r="U18" s="39">
        <f>'[1]Access-Mar'!P18</f>
        <v>114535.6</v>
      </c>
      <c r="V18" s="40">
        <f t="shared" si="2"/>
        <v>0.99673312389588464</v>
      </c>
      <c r="W18" s="39">
        <f>'[1]Access-Mar'!Q18</f>
        <v>114535.6</v>
      </c>
      <c r="X18" s="40">
        <f t="shared" si="3"/>
        <v>0.99673312389588464</v>
      </c>
    </row>
    <row r="19" spans="1:24" s="41" customFormat="1" ht="28.5" customHeight="1" x14ac:dyDescent="0.25">
      <c r="A19" s="34" t="str">
        <f>'[1]Access-Mar'!A19</f>
        <v>40901</v>
      </c>
      <c r="B19" s="34" t="str">
        <f>'[1]Access-Mar'!B19</f>
        <v>FUNDO DE AMPARO AO TRABALHADOR - FAT</v>
      </c>
      <c r="C19" s="34" t="str">
        <f>CONCATENATE('[1]Access-Mar'!C19,".",'[1]Access-Mar'!D19)</f>
        <v>28.846</v>
      </c>
      <c r="D19" s="34" t="str">
        <f>CONCATENATE('[1]Access-Mar'!E19,".",'[1]Access-Mar'!G19)</f>
        <v>0901.0625</v>
      </c>
      <c r="E19" s="35" t="str">
        <f>'[1]Access-Mar'!F19</f>
        <v>OPERACOES ESPECIAIS: CUMPRIMENTO DE SENTENCAS JUDICIAIS</v>
      </c>
      <c r="F19" s="36" t="str">
        <f>'[1]Access-Mar'!H19</f>
        <v>SENTENCAS JUDICIAIS TRANSITADAS EM JULGADO DE PEQUENO VALOR</v>
      </c>
      <c r="G19" s="34" t="str">
        <f>'[1]Access-Mar'!I19</f>
        <v>2</v>
      </c>
      <c r="H19" s="34" t="str">
        <f>'[1]Access-Mar'!J19</f>
        <v>1040</v>
      </c>
      <c r="I19" s="35" t="str">
        <f>'[1]Access-Mar'!K19</f>
        <v>SEGURO-DESEMPREGO, ABONO SALARIAL E PREV.SOC.</v>
      </c>
      <c r="J19" s="34" t="str">
        <f>'[1]Access-Mar'!L19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IF('[1]Access-Mar'!N19=0,'[1]Access-Mar'!M19,0)</f>
        <v>67941</v>
      </c>
      <c r="Q19" s="39">
        <f>IF('[1]Access-Mar'!N19&gt;0,'[1]Access-Mar'!N19-('[1]Access-Mar'!N19-'[1]Access-Mar'!M19),0)</f>
        <v>0</v>
      </c>
      <c r="R19" s="39">
        <f t="shared" si="4"/>
        <v>67941</v>
      </c>
      <c r="S19" s="39">
        <f>'[1]Access-Mar'!O19</f>
        <v>67940.2</v>
      </c>
      <c r="T19" s="40">
        <f t="shared" si="1"/>
        <v>0.99998822507764085</v>
      </c>
      <c r="U19" s="39">
        <f>'[1]Access-Mar'!P19</f>
        <v>67940.2</v>
      </c>
      <c r="V19" s="40">
        <f t="shared" si="2"/>
        <v>0.99998822507764085</v>
      </c>
      <c r="W19" s="39">
        <f>'[1]Access-Mar'!Q19</f>
        <v>67940.2</v>
      </c>
      <c r="X19" s="40">
        <f t="shared" si="3"/>
        <v>0.99998822507764085</v>
      </c>
    </row>
    <row r="20" spans="1:24" s="41" customFormat="1" ht="28.5" customHeight="1" x14ac:dyDescent="0.25">
      <c r="A20" s="34" t="str">
        <f>'[1]Access-Mar'!A20</f>
        <v>55901</v>
      </c>
      <c r="B20" s="34" t="str">
        <f>'[1]Access-Mar'!B20</f>
        <v>FUNDO NACIONAL DE ASSISTENCIA SOCIAL</v>
      </c>
      <c r="C20" s="34" t="str">
        <f>CONCATENATE('[1]Access-Mar'!C20,".",'[1]Access-Mar'!D20)</f>
        <v>28.846</v>
      </c>
      <c r="D20" s="34" t="str">
        <f>CONCATENATE('[1]Access-Mar'!E20,".",'[1]Access-Mar'!G20)</f>
        <v>0901.00WU</v>
      </c>
      <c r="E20" s="35" t="str">
        <f>'[1]Access-Mar'!F20</f>
        <v>OPERACOES ESPECIAIS: CUMPRIMENTO DE SENTENCAS JUDICIAIS</v>
      </c>
      <c r="F20" s="36" t="str">
        <f>'[1]Access-Mar'!H20</f>
        <v>SENTENCAS JUDICIAIS TRANSITADAS EM JULGADO (PRECATORIOS) - E</v>
      </c>
      <c r="G20" s="34" t="str">
        <f>'[1]Access-Mar'!I20</f>
        <v>2</v>
      </c>
      <c r="H20" s="34" t="str">
        <f>'[1]Access-Mar'!J20</f>
        <v>1002</v>
      </c>
      <c r="I20" s="35" t="str">
        <f>'[1]Access-Mar'!K20</f>
        <v>ATIVIDADES-FIM DA SEGURIDADE SOCIAL</v>
      </c>
      <c r="J20" s="34" t="str">
        <f>'[1]Access-Mar'!L20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IF('[1]Access-Mar'!N20=0,'[1]Access-Mar'!M20,0)</f>
        <v>0</v>
      </c>
      <c r="Q20" s="39">
        <f>IF('[1]Access-Mar'!N20&gt;0,'[1]Access-Mar'!N20-('[1]Access-Mar'!N20-'[1]Access-Mar'!M20),0)</f>
        <v>90343931</v>
      </c>
      <c r="R20" s="39">
        <f t="shared" si="4"/>
        <v>90343931</v>
      </c>
      <c r="S20" s="39">
        <f>'[1]Access-Mar'!O20</f>
        <v>90047694.390000001</v>
      </c>
      <c r="T20" s="40">
        <f t="shared" si="1"/>
        <v>0.99672101261566759</v>
      </c>
      <c r="U20" s="39">
        <f>'[1]Access-Mar'!P20</f>
        <v>90047694.390000001</v>
      </c>
      <c r="V20" s="40">
        <f t="shared" si="2"/>
        <v>0.99672101261566759</v>
      </c>
      <c r="W20" s="39">
        <f>'[1]Access-Mar'!Q20</f>
        <v>90047694.390000001</v>
      </c>
      <c r="X20" s="40">
        <f t="shared" si="3"/>
        <v>0.99672101261566759</v>
      </c>
    </row>
    <row r="21" spans="1:24" s="41" customFormat="1" ht="28.5" customHeight="1" x14ac:dyDescent="0.25">
      <c r="A21" s="34" t="str">
        <f>'[1]Access-Mar'!A21</f>
        <v>55901</v>
      </c>
      <c r="B21" s="34" t="str">
        <f>'[1]Access-Mar'!B21</f>
        <v>FUNDO NACIONAL DE ASSISTENCIA SOCIAL</v>
      </c>
      <c r="C21" s="34" t="str">
        <f>CONCATENATE('[1]Access-Mar'!C21,".",'[1]Access-Mar'!D21)</f>
        <v>28.846</v>
      </c>
      <c r="D21" s="34" t="str">
        <f>CONCATENATE('[1]Access-Mar'!E21,".",'[1]Access-Mar'!G21)</f>
        <v>0901.0625</v>
      </c>
      <c r="E21" s="35" t="str">
        <f>'[1]Access-Mar'!F21</f>
        <v>OPERACOES ESPECIAIS: CUMPRIMENTO DE SENTENCAS JUDICIAIS</v>
      </c>
      <c r="F21" s="36" t="str">
        <f>'[1]Access-Mar'!H21</f>
        <v>SENTENCAS JUDICIAIS TRANSITADAS EM JULGADO DE PEQUENO VALOR</v>
      </c>
      <c r="G21" s="34" t="str">
        <f>'[1]Access-Mar'!I21</f>
        <v>2</v>
      </c>
      <c r="H21" s="34" t="str">
        <f>'[1]Access-Mar'!J21</f>
        <v>1002</v>
      </c>
      <c r="I21" s="35" t="str">
        <f>'[1]Access-Mar'!K21</f>
        <v>ATIVIDADES-FIM DA SEGURIDADE SOCIAL</v>
      </c>
      <c r="J21" s="34" t="str">
        <f>'[1]Access-Mar'!L21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IF('[1]Access-Mar'!N21=0,'[1]Access-Mar'!M21,0)</f>
        <v>78912735</v>
      </c>
      <c r="Q21" s="39">
        <f>IF('[1]Access-Mar'!N21&gt;0,'[1]Access-Mar'!N21-('[1]Access-Mar'!N21-'[1]Access-Mar'!M21),0)</f>
        <v>0</v>
      </c>
      <c r="R21" s="39">
        <f t="shared" si="4"/>
        <v>78912735</v>
      </c>
      <c r="S21" s="39">
        <f>'[1]Access-Mar'!O21</f>
        <v>78912733.719999999</v>
      </c>
      <c r="T21" s="40">
        <f t="shared" si="1"/>
        <v>0.99999998377955091</v>
      </c>
      <c r="U21" s="39">
        <f>'[1]Access-Mar'!P21</f>
        <v>78912733.719999999</v>
      </c>
      <c r="V21" s="40">
        <f t="shared" si="2"/>
        <v>0.99999998377955091</v>
      </c>
      <c r="W21" s="39">
        <f>'[1]Access-Mar'!Q21</f>
        <v>78912733.719999999</v>
      </c>
      <c r="X21" s="40">
        <f t="shared" si="3"/>
        <v>0.99999998377955091</v>
      </c>
    </row>
    <row r="22" spans="1:24" s="41" customFormat="1" ht="28.5" customHeight="1" x14ac:dyDescent="0.25">
      <c r="A22" s="34" t="str">
        <f>'[1]Access-Mar'!A22</f>
        <v>71103</v>
      </c>
      <c r="B22" s="34" t="str">
        <f>'[1]Access-Mar'!B22</f>
        <v>ENCARGOS FINANC.DA UNIAO-SENTENCAS JUDICIAIS</v>
      </c>
      <c r="C22" s="34" t="str">
        <f>CONCATENATE('[1]Access-Mar'!C22,".",'[1]Access-Mar'!D22)</f>
        <v>28.846</v>
      </c>
      <c r="D22" s="34" t="str">
        <f>CONCATENATE('[1]Access-Mar'!E22,".",'[1]Access-Mar'!G22)</f>
        <v>0901.00G5</v>
      </c>
      <c r="E22" s="35" t="str">
        <f>'[1]Access-Mar'!F22</f>
        <v>OPERACOES ESPECIAIS: CUMPRIMENTO DE SENTENCAS JUDICIAIS</v>
      </c>
      <c r="F22" s="36" t="str">
        <f>'[1]Access-Mar'!H22</f>
        <v>CONTRIBUICAO DA UNIAO, DE SUAS AUTARQUIAS E FUNDACOES PARA O</v>
      </c>
      <c r="G22" s="34" t="str">
        <f>'[1]Access-Mar'!I22</f>
        <v>1</v>
      </c>
      <c r="H22" s="34" t="str">
        <f>'[1]Access-Mar'!J22</f>
        <v>1000</v>
      </c>
      <c r="I22" s="35" t="str">
        <f>'[1]Access-Mar'!K22</f>
        <v>RECURSOS LIVRES DA UNIAO</v>
      </c>
      <c r="J22" s="34" t="str">
        <f>'[1]Access-Mar'!L22</f>
        <v>1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IF('[1]Access-Mar'!N22=0,'[1]Access-Mar'!M22,0)</f>
        <v>829335</v>
      </c>
      <c r="Q22" s="39">
        <f>IF('[1]Access-Mar'!N22&gt;0,'[1]Access-Mar'!N22-('[1]Access-Mar'!N22-'[1]Access-Mar'!M22),0)</f>
        <v>0</v>
      </c>
      <c r="R22" s="39">
        <f t="shared" si="4"/>
        <v>829335</v>
      </c>
      <c r="S22" s="39">
        <f>'[1]Access-Mar'!O22</f>
        <v>829332.2</v>
      </c>
      <c r="T22" s="40">
        <f t="shared" si="1"/>
        <v>0.99999662380099708</v>
      </c>
      <c r="U22" s="39">
        <f>'[1]Access-Mar'!P22</f>
        <v>829332.2</v>
      </c>
      <c r="V22" s="40">
        <f t="shared" si="2"/>
        <v>0.99999662380099708</v>
      </c>
      <c r="W22" s="39">
        <f>'[1]Access-Mar'!Q22</f>
        <v>829332.2</v>
      </c>
      <c r="X22" s="40">
        <f t="shared" si="3"/>
        <v>0.99999662380099708</v>
      </c>
    </row>
    <row r="23" spans="1:24" s="41" customFormat="1" ht="28.5" customHeight="1" x14ac:dyDescent="0.25">
      <c r="A23" s="34" t="str">
        <f>'[1]Access-Mar'!A23</f>
        <v>71103</v>
      </c>
      <c r="B23" s="34" t="str">
        <f>'[1]Access-Mar'!B23</f>
        <v>ENCARGOS FINANC.DA UNIAO-SENTENCAS JUDICIAIS</v>
      </c>
      <c r="C23" s="34" t="str">
        <f>CONCATENATE('[1]Access-Mar'!C23,".",'[1]Access-Mar'!D23)</f>
        <v>28.846</v>
      </c>
      <c r="D23" s="34" t="str">
        <f>CONCATENATE('[1]Access-Mar'!E23,".",'[1]Access-Mar'!G23)</f>
        <v>0901.00WU</v>
      </c>
      <c r="E23" s="35" t="str">
        <f>'[1]Access-Mar'!F23</f>
        <v>OPERACOES ESPECIAIS: CUMPRIMENTO DE SENTENCAS JUDICIAIS</v>
      </c>
      <c r="F23" s="36" t="str">
        <f>'[1]Access-Mar'!H23</f>
        <v>SENTENCAS JUDICIAIS TRANSITADAS EM JULGADO (PRECATORIOS) - E</v>
      </c>
      <c r="G23" s="34" t="str">
        <f>'[1]Access-Mar'!I23</f>
        <v>1</v>
      </c>
      <c r="H23" s="34" t="str">
        <f>'[1]Access-Mar'!J23</f>
        <v>1000</v>
      </c>
      <c r="I23" s="35" t="str">
        <f>'[1]Access-Mar'!K23</f>
        <v>RECURSOS LIVRES DA UNIAO</v>
      </c>
      <c r="J23" s="34" t="str">
        <f>'[1]Access-Mar'!L23</f>
        <v>5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IF('[1]Access-Mar'!N23=0,'[1]Access-Mar'!M23,0)</f>
        <v>0</v>
      </c>
      <c r="Q23" s="39">
        <f>IF('[1]Access-Mar'!N23&gt;0,'[1]Access-Mar'!N23-('[1]Access-Mar'!N23-'[1]Access-Mar'!M23),0)</f>
        <v>383674601</v>
      </c>
      <c r="R23" s="39">
        <f t="shared" si="4"/>
        <v>383674601</v>
      </c>
      <c r="S23" s="39">
        <f>'[1]Access-Mar'!O23</f>
        <v>382421381.99000001</v>
      </c>
      <c r="T23" s="40">
        <f t="shared" si="1"/>
        <v>0.99673364093757144</v>
      </c>
      <c r="U23" s="39">
        <f>'[1]Access-Mar'!P23</f>
        <v>382421381.99000001</v>
      </c>
      <c r="V23" s="40">
        <f t="shared" si="2"/>
        <v>0.99673364093757144</v>
      </c>
      <c r="W23" s="39">
        <f>'[1]Access-Mar'!Q23</f>
        <v>382421381.99000001</v>
      </c>
      <c r="X23" s="40">
        <f t="shared" si="3"/>
        <v>0.99673364093757144</v>
      </c>
    </row>
    <row r="24" spans="1:24" s="41" customFormat="1" ht="28.5" customHeight="1" x14ac:dyDescent="0.25">
      <c r="A24" s="34" t="str">
        <f>'[1]Access-Mar'!A24</f>
        <v>71103</v>
      </c>
      <c r="B24" s="34" t="str">
        <f>'[1]Access-Mar'!B24</f>
        <v>ENCARGOS FINANC.DA UNIAO-SENTENCAS JUDICIAIS</v>
      </c>
      <c r="C24" s="34" t="str">
        <f>CONCATENATE('[1]Access-Mar'!C24,".",'[1]Access-Mar'!D24)</f>
        <v>28.846</v>
      </c>
      <c r="D24" s="34" t="str">
        <f>CONCATENATE('[1]Access-Mar'!E24,".",'[1]Access-Mar'!G24)</f>
        <v>0901.00WU</v>
      </c>
      <c r="E24" s="35" t="str">
        <f>'[1]Access-Mar'!F24</f>
        <v>OPERACOES ESPECIAIS: CUMPRIMENTO DE SENTENCAS JUDICIAIS</v>
      </c>
      <c r="F24" s="36" t="str">
        <f>'[1]Access-Mar'!H24</f>
        <v>SENTENCAS JUDICIAIS TRANSITADAS EM JULGADO (PRECATORIOS) - E</v>
      </c>
      <c r="G24" s="34" t="str">
        <f>'[1]Access-Mar'!I24</f>
        <v>1</v>
      </c>
      <c r="H24" s="34" t="str">
        <f>'[1]Access-Mar'!J24</f>
        <v>1000</v>
      </c>
      <c r="I24" s="35" t="str">
        <f>'[1]Access-Mar'!K24</f>
        <v>RECURSOS LIVRES DA UNIAO</v>
      </c>
      <c r="J24" s="34" t="str">
        <f>'[1]Access-Mar'!L24</f>
        <v>3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IF('[1]Access-Mar'!N24=0,'[1]Access-Mar'!M24,0)</f>
        <v>0</v>
      </c>
      <c r="Q24" s="39">
        <f>IF('[1]Access-Mar'!N24&gt;0,'[1]Access-Mar'!N24-('[1]Access-Mar'!N24-'[1]Access-Mar'!M24),0)</f>
        <v>8125912655</v>
      </c>
      <c r="R24" s="39">
        <f t="shared" si="4"/>
        <v>8125912655</v>
      </c>
      <c r="S24" s="39">
        <f>'[1]Access-Mar'!O24</f>
        <v>8087278835.3599997</v>
      </c>
      <c r="T24" s="40">
        <f t="shared" si="1"/>
        <v>0.99524560239812221</v>
      </c>
      <c r="U24" s="39">
        <f>'[1]Access-Mar'!P24</f>
        <v>8087278835.3599997</v>
      </c>
      <c r="V24" s="40">
        <f t="shared" si="2"/>
        <v>0.99524560239812221</v>
      </c>
      <c r="W24" s="39">
        <f>'[1]Access-Mar'!Q24</f>
        <v>8087278835.3599997</v>
      </c>
      <c r="X24" s="40">
        <f t="shared" si="3"/>
        <v>0.99524560239812221</v>
      </c>
    </row>
    <row r="25" spans="1:24" s="41" customFormat="1" ht="28.5" customHeight="1" x14ac:dyDescent="0.25">
      <c r="A25" s="34" t="str">
        <f>'[1]Access-Mar'!A25</f>
        <v>71103</v>
      </c>
      <c r="B25" s="34" t="str">
        <f>'[1]Access-Mar'!B25</f>
        <v>ENCARGOS FINANC.DA UNIAO-SENTENCAS JUDICIAIS</v>
      </c>
      <c r="C25" s="34" t="str">
        <f>CONCATENATE('[1]Access-Mar'!C25,".",'[1]Access-Mar'!D25)</f>
        <v>28.846</v>
      </c>
      <c r="D25" s="34" t="str">
        <f>CONCATENATE('[1]Access-Mar'!E25,".",'[1]Access-Mar'!G25)</f>
        <v>0901.00WU</v>
      </c>
      <c r="E25" s="35" t="str">
        <f>'[1]Access-Mar'!F25</f>
        <v>OPERACOES ESPECIAIS: CUMPRIMENTO DE SENTENCAS JUDICIAIS</v>
      </c>
      <c r="F25" s="36" t="str">
        <f>'[1]Access-Mar'!H25</f>
        <v>SENTENCAS JUDICIAIS TRANSITADAS EM JULGADO (PRECATORIOS) - E</v>
      </c>
      <c r="G25" s="34" t="str">
        <f>'[1]Access-Mar'!I25</f>
        <v>1</v>
      </c>
      <c r="H25" s="34" t="str">
        <f>'[1]Access-Mar'!J25</f>
        <v>1000</v>
      </c>
      <c r="I25" s="35" t="str">
        <f>'[1]Access-Mar'!K25</f>
        <v>RECURSOS LIVRES DA UNIAO</v>
      </c>
      <c r="J25" s="34" t="str">
        <f>'[1]Access-Mar'!L25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IF('[1]Access-Mar'!N25=0,'[1]Access-Mar'!M25,0)</f>
        <v>0</v>
      </c>
      <c r="Q25" s="39">
        <f>IF('[1]Access-Mar'!N25&gt;0,'[1]Access-Mar'!N25-('[1]Access-Mar'!N25-'[1]Access-Mar'!M25),0)</f>
        <v>589233188</v>
      </c>
      <c r="R25" s="39">
        <f t="shared" si="4"/>
        <v>589233188</v>
      </c>
      <c r="S25" s="39">
        <f>'[1]Access-Mar'!O25</f>
        <v>587308541.82000005</v>
      </c>
      <c r="T25" s="40">
        <f t="shared" si="1"/>
        <v>0.99673364260670272</v>
      </c>
      <c r="U25" s="39">
        <f>'[1]Access-Mar'!P25</f>
        <v>587308541.82000005</v>
      </c>
      <c r="V25" s="40">
        <f t="shared" si="2"/>
        <v>0.99673364260670272</v>
      </c>
      <c r="W25" s="39">
        <f>'[1]Access-Mar'!Q25</f>
        <v>587308541.82000005</v>
      </c>
      <c r="X25" s="40">
        <f t="shared" si="3"/>
        <v>0.99673364260670272</v>
      </c>
    </row>
    <row r="26" spans="1:24" s="41" customFormat="1" ht="28.5" customHeight="1" x14ac:dyDescent="0.25">
      <c r="A26" s="34" t="str">
        <f>'[1]Access-Mar'!A26</f>
        <v>71103</v>
      </c>
      <c r="B26" s="34" t="str">
        <f>'[1]Access-Mar'!B26</f>
        <v>ENCARGOS FINANC.DA UNIAO-SENTENCAS JUDICIAIS</v>
      </c>
      <c r="C26" s="34" t="str">
        <f>CONCATENATE('[1]Access-Mar'!C26,".",'[1]Access-Mar'!D26)</f>
        <v>28.846</v>
      </c>
      <c r="D26" s="34" t="str">
        <f>CONCATENATE('[1]Access-Mar'!E26,".",'[1]Access-Mar'!G26)</f>
        <v>0901.0625</v>
      </c>
      <c r="E26" s="35" t="str">
        <f>'[1]Access-Mar'!F26</f>
        <v>OPERACOES ESPECIAIS: CUMPRIMENTO DE SENTENCAS JUDICIAIS</v>
      </c>
      <c r="F26" s="36" t="str">
        <f>'[1]Access-Mar'!H26</f>
        <v>SENTENCAS JUDICIAIS TRANSITADAS EM JULGADO DE PEQUENO VALOR</v>
      </c>
      <c r="G26" s="34" t="str">
        <f>'[1]Access-Mar'!I26</f>
        <v>1</v>
      </c>
      <c r="H26" s="34" t="str">
        <f>'[1]Access-Mar'!J26</f>
        <v>1000</v>
      </c>
      <c r="I26" s="35" t="str">
        <f>'[1]Access-Mar'!K26</f>
        <v>RECURSOS LIVRES DA UNIAO</v>
      </c>
      <c r="J26" s="34" t="str">
        <f>'[1]Access-Mar'!L26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IF('[1]Access-Mar'!N26=0,'[1]Access-Mar'!M26,0)</f>
        <v>168793</v>
      </c>
      <c r="Q26" s="39">
        <f>IF('[1]Access-Mar'!N26&gt;0,'[1]Access-Mar'!N26-('[1]Access-Mar'!N26-'[1]Access-Mar'!M26),0)</f>
        <v>0</v>
      </c>
      <c r="R26" s="39">
        <f t="shared" si="4"/>
        <v>168793</v>
      </c>
      <c r="S26" s="39">
        <f>'[1]Access-Mar'!O26</f>
        <v>168792.22</v>
      </c>
      <c r="T26" s="40">
        <f t="shared" si="1"/>
        <v>0.99999537895528845</v>
      </c>
      <c r="U26" s="39">
        <f>'[1]Access-Mar'!P26</f>
        <v>168792.22</v>
      </c>
      <c r="V26" s="40">
        <f t="shared" si="2"/>
        <v>0.99999537895528845</v>
      </c>
      <c r="W26" s="39">
        <f>'[1]Access-Mar'!Q26</f>
        <v>168792.22</v>
      </c>
      <c r="X26" s="40">
        <f t="shared" si="3"/>
        <v>0.99999537895528845</v>
      </c>
    </row>
    <row r="27" spans="1:24" s="41" customFormat="1" ht="28.5" customHeight="1" x14ac:dyDescent="0.25">
      <c r="A27" s="34" t="str">
        <f>'[1]Access-Mar'!A27</f>
        <v>71103</v>
      </c>
      <c r="B27" s="34" t="str">
        <f>'[1]Access-Mar'!B27</f>
        <v>ENCARGOS FINANC.DA UNIAO-SENTENCAS JUDICIAIS</v>
      </c>
      <c r="C27" s="34" t="str">
        <f>CONCATENATE('[1]Access-Mar'!C27,".",'[1]Access-Mar'!D27)</f>
        <v>28.846</v>
      </c>
      <c r="D27" s="34" t="str">
        <f>CONCATENATE('[1]Access-Mar'!E27,".",'[1]Access-Mar'!G27)</f>
        <v>0901.0625</v>
      </c>
      <c r="E27" s="35" t="str">
        <f>'[1]Access-Mar'!F27</f>
        <v>OPERACOES ESPECIAIS: CUMPRIMENTO DE SENTENCAS JUDICIAIS</v>
      </c>
      <c r="F27" s="36" t="str">
        <f>'[1]Access-Mar'!H27</f>
        <v>SENTENCAS JUDICIAIS TRANSITADAS EM JULGADO DE PEQUENO VALOR</v>
      </c>
      <c r="G27" s="34" t="str">
        <f>'[1]Access-Mar'!I27</f>
        <v>1</v>
      </c>
      <c r="H27" s="34" t="str">
        <f>'[1]Access-Mar'!J27</f>
        <v>1000</v>
      </c>
      <c r="I27" s="35" t="str">
        <f>'[1]Access-Mar'!K27</f>
        <v>RECURSOS LIVRES DA UNIAO</v>
      </c>
      <c r="J27" s="34" t="str">
        <f>'[1]Access-Mar'!L27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IF('[1]Access-Mar'!N27=0,'[1]Access-Mar'!M27,0)</f>
        <v>182461023</v>
      </c>
      <c r="Q27" s="39">
        <f>IF('[1]Access-Mar'!N27&gt;0,'[1]Access-Mar'!N27-('[1]Access-Mar'!N27-'[1]Access-Mar'!M27),0)</f>
        <v>0</v>
      </c>
      <c r="R27" s="39">
        <f t="shared" si="4"/>
        <v>182461023</v>
      </c>
      <c r="S27" s="39">
        <f>'[1]Access-Mar'!O27</f>
        <v>182461020.06999999</v>
      </c>
      <c r="T27" s="40">
        <f t="shared" si="1"/>
        <v>0.99999998394177581</v>
      </c>
      <c r="U27" s="39">
        <f>'[1]Access-Mar'!P27</f>
        <v>182461020.06999999</v>
      </c>
      <c r="V27" s="40">
        <f t="shared" si="2"/>
        <v>0.99999998394177581</v>
      </c>
      <c r="W27" s="39">
        <f>'[1]Access-Mar'!Q27</f>
        <v>182461020.06999999</v>
      </c>
      <c r="X27" s="40">
        <f t="shared" si="3"/>
        <v>0.99999998394177581</v>
      </c>
    </row>
    <row r="28" spans="1:24" s="41" customFormat="1" ht="28.5" customHeight="1" x14ac:dyDescent="0.25">
      <c r="A28" s="34" t="str">
        <f>'[1]Access-Mar'!A28</f>
        <v>71103</v>
      </c>
      <c r="B28" s="34" t="str">
        <f>'[1]Access-Mar'!B28</f>
        <v>ENCARGOS FINANC.DA UNIAO-SENTENCAS JUDICIAIS</v>
      </c>
      <c r="C28" s="34" t="str">
        <f>CONCATENATE('[1]Access-Mar'!C28,".",'[1]Access-Mar'!D28)</f>
        <v>28.846</v>
      </c>
      <c r="D28" s="34" t="str">
        <f>CONCATENATE('[1]Access-Mar'!E28,".",'[1]Access-Mar'!G28)</f>
        <v>0901.0625</v>
      </c>
      <c r="E28" s="35" t="str">
        <f>'[1]Access-Mar'!F28</f>
        <v>OPERACOES ESPECIAIS: CUMPRIMENTO DE SENTENCAS JUDICIAIS</v>
      </c>
      <c r="F28" s="36" t="str">
        <f>'[1]Access-Mar'!H28</f>
        <v>SENTENCAS JUDICIAIS TRANSITADAS EM JULGADO DE PEQUENO VALOR</v>
      </c>
      <c r="G28" s="34" t="str">
        <f>'[1]Access-Mar'!I28</f>
        <v>1</v>
      </c>
      <c r="H28" s="34" t="str">
        <f>'[1]Access-Mar'!J28</f>
        <v>1000</v>
      </c>
      <c r="I28" s="35" t="str">
        <f>'[1]Access-Mar'!K28</f>
        <v>RECURSOS LIVRES DA UNIAO</v>
      </c>
      <c r="J28" s="34" t="str">
        <f>'[1]Access-Mar'!L28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IF('[1]Access-Mar'!N28=0,'[1]Access-Mar'!M28,0)</f>
        <v>15426223</v>
      </c>
      <c r="Q28" s="39">
        <f>IF('[1]Access-Mar'!N28&gt;0,'[1]Access-Mar'!N28-('[1]Access-Mar'!N28-'[1]Access-Mar'!M28),0)</f>
        <v>0</v>
      </c>
      <c r="R28" s="39">
        <f t="shared" si="4"/>
        <v>15426223</v>
      </c>
      <c r="S28" s="39">
        <f>'[1]Access-Mar'!O28</f>
        <v>15426220.970000001</v>
      </c>
      <c r="T28" s="40">
        <f t="shared" si="1"/>
        <v>0.99999986840589561</v>
      </c>
      <c r="U28" s="39">
        <f>'[1]Access-Mar'!P28</f>
        <v>15426220.970000001</v>
      </c>
      <c r="V28" s="40">
        <f t="shared" si="2"/>
        <v>0.99999986840589561</v>
      </c>
      <c r="W28" s="39">
        <f>'[1]Access-Mar'!Q28</f>
        <v>15426220.970000001</v>
      </c>
      <c r="X28" s="40">
        <f t="shared" si="3"/>
        <v>0.99999986840589561</v>
      </c>
    </row>
    <row r="29" spans="1:24" s="41" customFormat="1" ht="28.5" customHeight="1" thickBot="1" x14ac:dyDescent="0.3">
      <c r="A29" s="34" t="str">
        <f>'[1]Access-Mar'!A29</f>
        <v>71103</v>
      </c>
      <c r="B29" s="34" t="str">
        <f>'[1]Access-Mar'!B29</f>
        <v>ENCARGOS FINANC.DA UNIAO-SENTENCAS JUDICIAIS</v>
      </c>
      <c r="C29" s="34" t="str">
        <f>CONCATENATE('[1]Access-Mar'!C29,".",'[1]Access-Mar'!D29)</f>
        <v>28.846</v>
      </c>
      <c r="D29" s="34" t="str">
        <f>CONCATENATE('[1]Access-Mar'!E29,".",'[1]Access-Mar'!G29)</f>
        <v>0901.0EC7</v>
      </c>
      <c r="E29" s="35" t="str">
        <f>'[1]Access-Mar'!F29</f>
        <v>OPERACOES ESPECIAIS: CUMPRIMENTO DE SENTENCAS JUDICIAIS</v>
      </c>
      <c r="F29" s="36" t="str">
        <f>'[1]Access-Mar'!H29</f>
        <v>SENTENCAS JUDICIAIS TRANSITADAS EM JULGADO (PRECATORIOS RELA</v>
      </c>
      <c r="G29" s="34" t="str">
        <f>'[1]Access-Mar'!I29</f>
        <v>1</v>
      </c>
      <c r="H29" s="34" t="str">
        <f>'[1]Access-Mar'!J29</f>
        <v>1000</v>
      </c>
      <c r="I29" s="35" t="str">
        <f>'[1]Access-Mar'!K29</f>
        <v>RECURSOS LIVRES DA UNIAO</v>
      </c>
      <c r="J29" s="34" t="str">
        <f>'[1]Access-Mar'!L29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IF('[1]Access-Mar'!N29=0,'[1]Access-Mar'!M29,0)</f>
        <v>0</v>
      </c>
      <c r="Q29" s="39">
        <f>IF('[1]Access-Mar'!N29&gt;0,'[1]Access-Mar'!N29-('[1]Access-Mar'!N29-'[1]Access-Mar'!M29),0)</f>
        <v>175380</v>
      </c>
      <c r="R29" s="39">
        <f t="shared" si="4"/>
        <v>175380</v>
      </c>
      <c r="S29" s="39">
        <f>'[1]Access-Mar'!O29</f>
        <v>174109.69</v>
      </c>
      <c r="T29" s="40">
        <f t="shared" si="1"/>
        <v>0.99275681377580116</v>
      </c>
      <c r="U29" s="39">
        <f>'[1]Access-Mar'!P29</f>
        <v>174109.69</v>
      </c>
      <c r="V29" s="40">
        <f t="shared" si="2"/>
        <v>0.99275681377580116</v>
      </c>
      <c r="W29" s="39">
        <f>'[1]Access-Mar'!Q29</f>
        <v>174109.69</v>
      </c>
      <c r="X29" s="40">
        <f t="shared" si="3"/>
        <v>0.99275681377580116</v>
      </c>
    </row>
    <row r="30" spans="1:24" ht="28.5" customHeight="1" thickBot="1" x14ac:dyDescent="0.3">
      <c r="A30" s="14" t="s">
        <v>48</v>
      </c>
      <c r="B30" s="42"/>
      <c r="C30" s="42"/>
      <c r="D30" s="42"/>
      <c r="E30" s="42"/>
      <c r="F30" s="42"/>
      <c r="G30" s="42"/>
      <c r="H30" s="42"/>
      <c r="I30" s="42"/>
      <c r="J30" s="15"/>
      <c r="K30" s="43">
        <f>SUM(K10:K29)</f>
        <v>0</v>
      </c>
      <c r="L30" s="43">
        <f>SUM(L10:L29)</f>
        <v>0</v>
      </c>
      <c r="M30" s="43">
        <f>SUM(M10:M29)</f>
        <v>0</v>
      </c>
      <c r="N30" s="43">
        <f>SUM(N10:N29)</f>
        <v>0</v>
      </c>
      <c r="O30" s="43">
        <f>SUM(O10:O29)</f>
        <v>0</v>
      </c>
      <c r="P30" s="44">
        <f>SUM(P10:P29)</f>
        <v>745638107</v>
      </c>
      <c r="Q30" s="44">
        <f>SUM(Q10:Q29)</f>
        <v>17186446566</v>
      </c>
      <c r="R30" s="44">
        <f>SUM(R10:R29)</f>
        <v>17932084673</v>
      </c>
      <c r="S30" s="44">
        <f>SUM(S10:S29)</f>
        <v>17862583172.82</v>
      </c>
      <c r="T30" s="45">
        <f t="shared" si="1"/>
        <v>0.99612418179774453</v>
      </c>
      <c r="U30" s="44">
        <f>SUM(U10:U29)</f>
        <v>17862583172.82</v>
      </c>
      <c r="V30" s="46">
        <f t="shared" si="2"/>
        <v>0.99612418179774453</v>
      </c>
      <c r="W30" s="44">
        <f>SUM(W10:W29)</f>
        <v>17862583172.82</v>
      </c>
      <c r="X30" s="46">
        <f t="shared" si="3"/>
        <v>0.99612418179774453</v>
      </c>
    </row>
    <row r="31" spans="1:24" ht="12.5" x14ac:dyDescent="0.25">
      <c r="A31" s="2" t="s">
        <v>49</v>
      </c>
      <c r="B31" s="2"/>
      <c r="C31" s="2"/>
      <c r="D31" s="2"/>
      <c r="E31" s="2"/>
      <c r="F31" s="2"/>
      <c r="G31" s="2"/>
      <c r="H31" s="3"/>
      <c r="I31" s="3"/>
      <c r="J31" s="3"/>
      <c r="K31" s="2"/>
      <c r="L31" s="2"/>
      <c r="M31" s="2"/>
      <c r="N31" s="2"/>
      <c r="O31" s="2"/>
      <c r="P31" s="47"/>
      <c r="Q31" s="2"/>
      <c r="R31" s="2"/>
      <c r="S31" s="2"/>
      <c r="T31" s="2"/>
      <c r="U31" s="4"/>
      <c r="V31" s="2"/>
      <c r="W31" s="4"/>
      <c r="X31" s="2"/>
    </row>
    <row r="32" spans="1:24" ht="12.5" x14ac:dyDescent="0.25">
      <c r="A32" s="2" t="s">
        <v>50</v>
      </c>
      <c r="B32" s="48"/>
      <c r="C32" s="2"/>
      <c r="D32" s="2"/>
      <c r="E32" s="2"/>
      <c r="F32" s="2"/>
      <c r="G32" s="2"/>
      <c r="H32" s="3"/>
      <c r="I32" s="3"/>
      <c r="J32" s="3"/>
      <c r="K32" s="2"/>
      <c r="L32" s="2"/>
      <c r="M32" s="2"/>
      <c r="N32" s="49"/>
      <c r="O32" s="49"/>
      <c r="P32" s="50"/>
      <c r="Q32" s="49"/>
      <c r="R32" s="2"/>
      <c r="S32" s="2"/>
      <c r="T32" s="2"/>
      <c r="U32" s="4"/>
      <c r="V32" s="2"/>
      <c r="W32" s="4"/>
      <c r="X32" s="2"/>
    </row>
    <row r="33" spans="11:18" s="51" customFormat="1" ht="16" customHeight="1" x14ac:dyDescent="0.25">
      <c r="K33" s="52"/>
      <c r="L33" s="52"/>
      <c r="M33" s="52"/>
      <c r="N33" s="52"/>
      <c r="O33" s="52"/>
      <c r="P33" s="53"/>
      <c r="Q33" s="53"/>
      <c r="R33" s="54"/>
    </row>
    <row r="34" spans="11:18" s="51" customFormat="1" ht="16" customHeight="1" x14ac:dyDescent="0.25">
      <c r="K34" s="52"/>
      <c r="L34" s="52"/>
      <c r="M34" s="52"/>
      <c r="N34" s="52"/>
      <c r="O34" s="52"/>
      <c r="P34" s="53"/>
      <c r="Q34" s="53"/>
    </row>
    <row r="35" spans="11:18" s="51" customFormat="1" ht="16" customHeight="1" x14ac:dyDescent="0.25">
      <c r="K35" s="52"/>
      <c r="L35" s="52"/>
      <c r="M35" s="52"/>
      <c r="N35" s="52"/>
      <c r="O35" s="52"/>
      <c r="P35" s="53"/>
      <c r="Q35" s="53"/>
    </row>
    <row r="36" spans="11:18" s="51" customFormat="1" ht="16" customHeight="1" x14ac:dyDescent="0.25">
      <c r="K36" s="52"/>
      <c r="L36" s="52"/>
      <c r="M36" s="52"/>
      <c r="N36" s="52"/>
      <c r="O36" s="52"/>
      <c r="P36" s="53"/>
      <c r="Q36" s="53"/>
    </row>
    <row r="37" spans="11:18" s="51" customFormat="1" ht="16" customHeight="1" x14ac:dyDescent="0.25">
      <c r="K37" s="52"/>
      <c r="L37" s="52"/>
      <c r="M37" s="52"/>
      <c r="N37" s="52"/>
      <c r="O37" s="52"/>
      <c r="P37" s="53"/>
      <c r="Q37" s="53"/>
    </row>
    <row r="38" spans="11:18" s="51" customFormat="1" ht="16" customHeight="1" x14ac:dyDescent="0.3">
      <c r="K38" s="52"/>
      <c r="L38" s="52"/>
      <c r="M38" s="52"/>
      <c r="N38" s="55"/>
      <c r="O38" s="52"/>
      <c r="P38" s="53"/>
      <c r="Q38" s="53"/>
    </row>
    <row r="39" spans="11:18" s="51" customFormat="1" ht="16" customHeight="1" x14ac:dyDescent="0.25">
      <c r="K39" s="53"/>
      <c r="L39" s="53"/>
      <c r="M39" s="53"/>
      <c r="N39" s="53"/>
      <c r="O39" s="53"/>
      <c r="P39" s="53"/>
      <c r="Q39" s="53"/>
    </row>
    <row r="40" spans="11:18" s="51" customFormat="1" ht="16" customHeight="1" x14ac:dyDescent="0.25">
      <c r="K40" s="53"/>
      <c r="L40" s="53"/>
      <c r="M40" s="53"/>
      <c r="N40" s="53"/>
      <c r="O40" s="53"/>
      <c r="P40" s="53"/>
      <c r="Q40" s="53"/>
    </row>
    <row r="41" spans="11:18" s="51" customFormat="1" ht="16" customHeight="1" x14ac:dyDescent="0.25">
      <c r="K41" s="53"/>
    </row>
    <row r="42" spans="11:18" s="51" customFormat="1" ht="16" customHeight="1" x14ac:dyDescent="0.25">
      <c r="N42" s="56"/>
    </row>
    <row r="43" spans="11:18" s="51" customFormat="1" ht="16" customHeight="1" x14ac:dyDescent="0.25"/>
    <row r="44" spans="11:18" s="51" customFormat="1" ht="16" customHeight="1" x14ac:dyDescent="0.25"/>
    <row r="45" spans="11:18" s="51" customFormat="1" ht="16" customHeight="1" x14ac:dyDescent="0.25"/>
    <row r="46" spans="11:18" s="51" customFormat="1" ht="16" customHeight="1" x14ac:dyDescent="0.25"/>
    <row r="47" spans="11:18" s="51" customFormat="1" ht="16" customHeight="1" x14ac:dyDescent="0.25"/>
    <row r="48" spans="11:18" s="51" customFormat="1" ht="16" customHeight="1" x14ac:dyDescent="0.25"/>
    <row r="49" s="51" customFormat="1" ht="16" customHeight="1" x14ac:dyDescent="0.25"/>
    <row r="50" s="51" customFormat="1" ht="16" customHeight="1" x14ac:dyDescent="0.25"/>
    <row r="51" s="51" customFormat="1" ht="16" customHeight="1" x14ac:dyDescent="0.25"/>
    <row r="52" s="51" customFormat="1" ht="16" customHeight="1" x14ac:dyDescent="0.25"/>
    <row r="53" s="51" customFormat="1" ht="16" customHeight="1" x14ac:dyDescent="0.25"/>
    <row r="54" s="51" customFormat="1" ht="16" customHeight="1" x14ac:dyDescent="0.25"/>
    <row r="55" s="51" customFormat="1" ht="16" customHeight="1" x14ac:dyDescent="0.25"/>
    <row r="56" s="51" customFormat="1" ht="16" customHeight="1" x14ac:dyDescent="0.25"/>
    <row r="57" s="51" customFormat="1" ht="16" customHeight="1" x14ac:dyDescent="0.25"/>
    <row r="58" s="51" customFormat="1" ht="16" customHeight="1" x14ac:dyDescent="0.25"/>
    <row r="59" s="51" customFormat="1" ht="16" customHeight="1" x14ac:dyDescent="0.25"/>
    <row r="60" s="51" customFormat="1" ht="16" customHeight="1" x14ac:dyDescent="0.25"/>
    <row r="61" s="51" customFormat="1" ht="16" customHeight="1" x14ac:dyDescent="0.25"/>
    <row r="62" s="51" customFormat="1" ht="16" customHeight="1" x14ac:dyDescent="0.25"/>
    <row r="63" s="51" customFormat="1" ht="16" customHeight="1" x14ac:dyDescent="0.25"/>
    <row r="64" s="51" customFormat="1" ht="16" customHeight="1" x14ac:dyDescent="0.25"/>
    <row r="65" s="51" customFormat="1" ht="16" customHeight="1" x14ac:dyDescent="0.25"/>
    <row r="66" s="51" customFormat="1" ht="16" customHeight="1" x14ac:dyDescent="0.25"/>
    <row r="67" s="51" customFormat="1" ht="16" customHeight="1" x14ac:dyDescent="0.25"/>
    <row r="68" s="51" customFormat="1" ht="16" customHeight="1" x14ac:dyDescent="0.25"/>
    <row r="69" s="51" customFormat="1" ht="16" customHeight="1" x14ac:dyDescent="0.25"/>
    <row r="70" s="51" customFormat="1" ht="16" customHeight="1" x14ac:dyDescent="0.25"/>
    <row r="71" s="51" customFormat="1" ht="16" customHeight="1" x14ac:dyDescent="0.25"/>
    <row r="72" s="51" customFormat="1" ht="16" customHeight="1" x14ac:dyDescent="0.25"/>
    <row r="73" s="51" customFormat="1" ht="16" customHeight="1" x14ac:dyDescent="0.25"/>
    <row r="74" s="51" customFormat="1" ht="16" customHeight="1" x14ac:dyDescent="0.25"/>
    <row r="75" s="51" customFormat="1" ht="16" customHeight="1" x14ac:dyDescent="0.25"/>
    <row r="76" s="51" customFormat="1" ht="16" customHeight="1" x14ac:dyDescent="0.25"/>
    <row r="77" s="51" customFormat="1" ht="16" customHeight="1" x14ac:dyDescent="0.25"/>
    <row r="78" s="51" customFormat="1" ht="16" customHeight="1" x14ac:dyDescent="0.25"/>
    <row r="79" s="51" customFormat="1" ht="16" customHeight="1" x14ac:dyDescent="0.25"/>
    <row r="80" s="51" customFormat="1" ht="16" customHeight="1" x14ac:dyDescent="0.25"/>
    <row r="81" spans="10:36" s="51" customFormat="1" ht="16" customHeight="1" x14ac:dyDescent="0.25"/>
    <row r="82" spans="10:36" s="51" customFormat="1" ht="16" customHeight="1" x14ac:dyDescent="0.25"/>
    <row r="83" spans="10:36" s="51" customFormat="1" ht="16" customHeight="1" x14ac:dyDescent="0.25"/>
    <row r="84" spans="10:36" s="51" customFormat="1" ht="16" customHeight="1" x14ac:dyDescent="0.25"/>
    <row r="85" spans="10:36" s="51" customFormat="1" ht="16" customHeight="1" x14ac:dyDescent="0.25"/>
    <row r="86" spans="10:36" s="51" customFormat="1" ht="16" customHeight="1" x14ac:dyDescent="0.25"/>
    <row r="87" spans="10:36" s="51" customFormat="1" ht="16" customHeight="1" x14ac:dyDescent="0.25"/>
    <row r="88" spans="10:36" s="51" customFormat="1" ht="16" customHeight="1" x14ac:dyDescent="0.25"/>
    <row r="89" spans="10:36" s="51" customFormat="1" ht="16" customHeight="1" x14ac:dyDescent="0.25"/>
    <row r="90" spans="10:36" s="51" customFormat="1" ht="16" customHeight="1" x14ac:dyDescent="0.25">
      <c r="J90" s="5"/>
    </row>
    <row r="91" spans="10:36" s="51" customFormat="1" ht="16" customHeight="1" x14ac:dyDescent="0.25">
      <c r="J91" s="5"/>
    </row>
    <row r="92" spans="10:36" s="51" customFormat="1" ht="16" customHeight="1" x14ac:dyDescent="0.25">
      <c r="J92" s="5"/>
    </row>
    <row r="93" spans="10:36" s="51" customFormat="1" ht="16" customHeight="1" x14ac:dyDescent="0.25">
      <c r="J93" s="5"/>
    </row>
    <row r="94" spans="10:36" ht="16" customHeight="1" x14ac:dyDescent="0.25">
      <c r="K94" s="51"/>
      <c r="L94" s="51"/>
      <c r="M94" s="51"/>
      <c r="N94" s="51"/>
      <c r="O94" s="51"/>
      <c r="P94" s="51"/>
      <c r="Q94" s="51"/>
      <c r="R94" s="51"/>
      <c r="S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</row>
    <row r="95" spans="10:36" ht="16" customHeight="1" x14ac:dyDescent="0.25">
      <c r="K95" s="51"/>
      <c r="L95" s="51"/>
      <c r="M95" s="51"/>
      <c r="N95" s="51"/>
      <c r="O95" s="51"/>
      <c r="P95" s="51"/>
      <c r="Q95" s="51"/>
      <c r="R95" s="51"/>
      <c r="S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</row>
    <row r="96" spans="10:36" ht="16" customHeight="1" x14ac:dyDescent="0.25">
      <c r="K96" s="51"/>
      <c r="L96" s="51"/>
      <c r="M96" s="51"/>
      <c r="N96" s="51"/>
      <c r="O96" s="51"/>
      <c r="P96" s="51"/>
      <c r="Q96" s="51"/>
      <c r="R96" s="51"/>
      <c r="S96" s="51"/>
    </row>
    <row r="97" spans="11:19" ht="16" customHeight="1" x14ac:dyDescent="0.25">
      <c r="K97" s="51"/>
      <c r="L97" s="51"/>
      <c r="M97" s="51"/>
      <c r="N97" s="51"/>
      <c r="O97" s="51"/>
      <c r="P97" s="51"/>
      <c r="Q97" s="51"/>
      <c r="R97" s="51"/>
      <c r="S97" s="51"/>
    </row>
    <row r="98" spans="11:19" ht="16" customHeight="1" x14ac:dyDescent="0.25"/>
    <row r="99" spans="11:19" ht="16" customHeight="1" x14ac:dyDescent="0.25"/>
  </sheetData>
  <mergeCells count="17">
    <mergeCell ref="A30:J3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</vt:lpstr>
      <vt:lpstr>Mar!Area_de_impressao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2026-04-15T20:31:51Z</dcterms:created>
  <dcterms:modified xsi:type="dcterms:W3CDTF">2026-04-15T20:32:45Z</dcterms:modified>
</cp:coreProperties>
</file>