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I\090047\"/>
    </mc:Choice>
  </mc:AlternateContent>
  <bookViews>
    <workbookView xWindow="0" yWindow="0" windowWidth="19200" windowHeight="5660"/>
  </bookViews>
  <sheets>
    <sheet name="Ago" sheetId="1" r:id="rId1"/>
  </sheets>
  <externalReferences>
    <externalReference r:id="rId2"/>
  </externalReferences>
  <definedNames>
    <definedName name="_xlnm.Print_Area" localSheetId="0">Ago!$A$1:$X$32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1" l="1"/>
  <c r="M30" i="1"/>
  <c r="L30" i="1"/>
  <c r="K30" i="1"/>
  <c r="W29" i="1"/>
  <c r="U29" i="1"/>
  <c r="S29" i="1"/>
  <c r="Q29" i="1"/>
  <c r="P29" i="1"/>
  <c r="N29" i="1"/>
  <c r="R29" i="1" s="1"/>
  <c r="J29" i="1"/>
  <c r="I29" i="1"/>
  <c r="H29" i="1"/>
  <c r="G29" i="1"/>
  <c r="F29" i="1"/>
  <c r="E29" i="1"/>
  <c r="D29" i="1"/>
  <c r="C29" i="1"/>
  <c r="B29" i="1"/>
  <c r="A29" i="1"/>
  <c r="W28" i="1"/>
  <c r="U28" i="1"/>
  <c r="S28" i="1"/>
  <c r="Q28" i="1"/>
  <c r="P28" i="1"/>
  <c r="N28" i="1"/>
  <c r="J28" i="1"/>
  <c r="I28" i="1"/>
  <c r="H28" i="1"/>
  <c r="G28" i="1"/>
  <c r="F28" i="1"/>
  <c r="E28" i="1"/>
  <c r="D28" i="1"/>
  <c r="C28" i="1"/>
  <c r="B28" i="1"/>
  <c r="A28" i="1"/>
  <c r="W27" i="1"/>
  <c r="U27" i="1"/>
  <c r="S27" i="1"/>
  <c r="Q27" i="1"/>
  <c r="P27" i="1"/>
  <c r="N27" i="1"/>
  <c r="J27" i="1"/>
  <c r="I27" i="1"/>
  <c r="H27" i="1"/>
  <c r="G27" i="1"/>
  <c r="F27" i="1"/>
  <c r="E27" i="1"/>
  <c r="D27" i="1"/>
  <c r="C27" i="1"/>
  <c r="B27" i="1"/>
  <c r="A27" i="1"/>
  <c r="W26" i="1"/>
  <c r="U26" i="1"/>
  <c r="S26" i="1"/>
  <c r="Q26" i="1"/>
  <c r="P26" i="1"/>
  <c r="N26" i="1"/>
  <c r="R26" i="1" s="1"/>
  <c r="J26" i="1"/>
  <c r="I26" i="1"/>
  <c r="H26" i="1"/>
  <c r="G26" i="1"/>
  <c r="F26" i="1"/>
  <c r="E26" i="1"/>
  <c r="D26" i="1"/>
  <c r="C26" i="1"/>
  <c r="B26" i="1"/>
  <c r="A26" i="1"/>
  <c r="W25" i="1"/>
  <c r="U25" i="1"/>
  <c r="S25" i="1"/>
  <c r="Q25" i="1"/>
  <c r="P25" i="1"/>
  <c r="N25" i="1"/>
  <c r="J25" i="1"/>
  <c r="I25" i="1"/>
  <c r="H25" i="1"/>
  <c r="G25" i="1"/>
  <c r="F25" i="1"/>
  <c r="E25" i="1"/>
  <c r="D25" i="1"/>
  <c r="C25" i="1"/>
  <c r="B25" i="1"/>
  <c r="A25" i="1"/>
  <c r="W24" i="1"/>
  <c r="U24" i="1"/>
  <c r="S24" i="1"/>
  <c r="Q24" i="1"/>
  <c r="P24" i="1"/>
  <c r="N24" i="1"/>
  <c r="J24" i="1"/>
  <c r="I24" i="1"/>
  <c r="H24" i="1"/>
  <c r="G24" i="1"/>
  <c r="F24" i="1"/>
  <c r="E24" i="1"/>
  <c r="D24" i="1"/>
  <c r="C24" i="1"/>
  <c r="B24" i="1"/>
  <c r="A24" i="1"/>
  <c r="W23" i="1"/>
  <c r="U23" i="1"/>
  <c r="S23" i="1"/>
  <c r="Q23" i="1"/>
  <c r="P23" i="1"/>
  <c r="N23" i="1"/>
  <c r="R23" i="1" s="1"/>
  <c r="J23" i="1"/>
  <c r="I23" i="1"/>
  <c r="H23" i="1"/>
  <c r="G23" i="1"/>
  <c r="F23" i="1"/>
  <c r="E23" i="1"/>
  <c r="D23" i="1"/>
  <c r="C23" i="1"/>
  <c r="B23" i="1"/>
  <c r="A23" i="1"/>
  <c r="W22" i="1"/>
  <c r="U22" i="1"/>
  <c r="S22" i="1"/>
  <c r="Q22" i="1"/>
  <c r="P22" i="1"/>
  <c r="N22" i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Q21" i="1"/>
  <c r="P21" i="1"/>
  <c r="N21" i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Q20" i="1"/>
  <c r="P20" i="1"/>
  <c r="N20" i="1"/>
  <c r="R20" i="1" s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Q19" i="1"/>
  <c r="P19" i="1"/>
  <c r="N19" i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Q18" i="1"/>
  <c r="P18" i="1"/>
  <c r="N18" i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Q17" i="1"/>
  <c r="P17" i="1"/>
  <c r="N17" i="1"/>
  <c r="R17" i="1" s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Q16" i="1"/>
  <c r="P16" i="1"/>
  <c r="N16" i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Q15" i="1"/>
  <c r="P15" i="1"/>
  <c r="N15" i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Q14" i="1"/>
  <c r="P14" i="1"/>
  <c r="N14" i="1"/>
  <c r="R14" i="1" s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Q13" i="1"/>
  <c r="P13" i="1"/>
  <c r="N13" i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Q12" i="1"/>
  <c r="P12" i="1"/>
  <c r="N12" i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Q11" i="1"/>
  <c r="P11" i="1"/>
  <c r="N11" i="1"/>
  <c r="R11" i="1" s="1"/>
  <c r="J11" i="1"/>
  <c r="I11" i="1"/>
  <c r="H11" i="1"/>
  <c r="G11" i="1"/>
  <c r="F11" i="1"/>
  <c r="E11" i="1"/>
  <c r="D11" i="1"/>
  <c r="C11" i="1"/>
  <c r="B11" i="1"/>
  <c r="A11" i="1"/>
  <c r="W10" i="1"/>
  <c r="U10" i="1"/>
  <c r="S10" i="1"/>
  <c r="Q10" i="1"/>
  <c r="Q30" i="1" s="1"/>
  <c r="P10" i="1"/>
  <c r="N10" i="1"/>
  <c r="J10" i="1"/>
  <c r="I10" i="1"/>
  <c r="H10" i="1"/>
  <c r="G10" i="1"/>
  <c r="F10" i="1"/>
  <c r="E10" i="1"/>
  <c r="D10" i="1"/>
  <c r="C10" i="1"/>
  <c r="B10" i="1"/>
  <c r="A10" i="1"/>
  <c r="U30" i="1" l="1"/>
  <c r="R12" i="1"/>
  <c r="R15" i="1"/>
  <c r="R18" i="1"/>
  <c r="T18" i="1" s="1"/>
  <c r="R21" i="1"/>
  <c r="V21" i="1" s="1"/>
  <c r="R24" i="1"/>
  <c r="R27" i="1"/>
  <c r="T27" i="1" s="1"/>
  <c r="R10" i="1"/>
  <c r="X10" i="1" s="1"/>
  <c r="R13" i="1"/>
  <c r="X13" i="1" s="1"/>
  <c r="R16" i="1"/>
  <c r="T16" i="1" s="1"/>
  <c r="R19" i="1"/>
  <c r="T19" i="1" s="1"/>
  <c r="R22" i="1"/>
  <c r="X22" i="1" s="1"/>
  <c r="R25" i="1"/>
  <c r="R28" i="1"/>
  <c r="S30" i="1"/>
  <c r="W30" i="1"/>
  <c r="P30" i="1"/>
  <c r="V12" i="1"/>
  <c r="T12" i="1"/>
  <c r="X12" i="1"/>
  <c r="V24" i="1"/>
  <c r="T24" i="1"/>
  <c r="X24" i="1"/>
  <c r="V27" i="1"/>
  <c r="X28" i="1"/>
  <c r="V28" i="1"/>
  <c r="T28" i="1"/>
  <c r="V18" i="1"/>
  <c r="V15" i="1"/>
  <c r="T15" i="1"/>
  <c r="X15" i="1"/>
  <c r="V11" i="1"/>
  <c r="X11" i="1"/>
  <c r="T11" i="1"/>
  <c r="T14" i="1"/>
  <c r="X14" i="1"/>
  <c r="V14" i="1"/>
  <c r="V17" i="1"/>
  <c r="X17" i="1"/>
  <c r="T17" i="1"/>
  <c r="V23" i="1"/>
  <c r="X23" i="1"/>
  <c r="T23" i="1"/>
  <c r="V26" i="1"/>
  <c r="T26" i="1"/>
  <c r="X26" i="1"/>
  <c r="V29" i="1"/>
  <c r="X29" i="1"/>
  <c r="T29" i="1"/>
  <c r="X21" i="1"/>
  <c r="V10" i="1"/>
  <c r="V19" i="1"/>
  <c r="X25" i="1"/>
  <c r="V25" i="1"/>
  <c r="T25" i="1"/>
  <c r="X20" i="1"/>
  <c r="V20" i="1"/>
  <c r="T20" i="1"/>
  <c r="N30" i="1"/>
  <c r="X19" i="1" l="1"/>
  <c r="V16" i="1"/>
  <c r="R30" i="1"/>
  <c r="T30" i="1" s="1"/>
  <c r="X16" i="1"/>
  <c r="V13" i="1"/>
  <c r="T21" i="1"/>
  <c r="T10" i="1"/>
  <c r="V22" i="1"/>
  <c r="T22" i="1"/>
  <c r="T13" i="1"/>
  <c r="X18" i="1"/>
  <c r="X27" i="1"/>
  <c r="X30" i="1"/>
  <c r="V30" i="1" l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<sst xmlns="http://schemas.openxmlformats.org/spreadsheetml/2006/main" count="55" uniqueCount="51">
  <si>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</si>
  <si>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</si>
  <si>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</si>
  <si>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</si>
  <si>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090047 - TRF 3ª REGIÃO PRECATÓRIOS E REQUISITÓRIOS DE PEQUENO VALOR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</si>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</sst>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  <numFmt numFmtId="167" formatCode="_-* #,##0_-;\-* #,##0_-;_-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/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13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164" fontId="4" fillId="0" borderId="12" xfId="4" applyNumberFormat="1" applyFont="1" applyFill="1" applyBorder="1" applyAlignment="1">
      <alignment horizontal="center" vertical="center" wrapText="1"/>
    </xf>
    <xf numFmtId="164" fontId="4" fillId="0" borderId="14" xfId="4" applyNumberFormat="1" applyFont="1" applyFill="1" applyBorder="1" applyAlignment="1">
      <alignment horizontal="center" vertical="center" wrapText="1"/>
    </xf>
    <xf numFmtId="166" fontId="4" fillId="0" borderId="14" xfId="5" applyNumberFormat="1" applyFont="1" applyFill="1" applyBorder="1" applyAlignment="1">
      <alignment horizontal="center" vertical="center" wrapText="1"/>
    </xf>
    <xf numFmtId="0" fontId="4" fillId="0" borderId="15" xfId="3" applyFont="1" applyFill="1" applyBorder="1" applyAlignment="1">
      <alignment horizontal="center" vertical="center" wrapText="1"/>
    </xf>
    <xf numFmtId="0" fontId="4" fillId="0" borderId="15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 wrapText="1"/>
    </xf>
    <xf numFmtId="0" fontId="4" fillId="0" borderId="17" xfId="3" applyFont="1" applyFill="1" applyBorder="1" applyAlignment="1">
      <alignment horizontal="center" vertical="center" wrapText="1"/>
    </xf>
    <xf numFmtId="164" fontId="4" fillId="0" borderId="18" xfId="4" applyNumberFormat="1" applyFont="1" applyFill="1" applyBorder="1" applyAlignment="1">
      <alignment horizontal="center" vertical="center" wrapText="1"/>
    </xf>
    <xf numFmtId="166" fontId="4" fillId="0" borderId="17" xfId="5" applyNumberFormat="1" applyFont="1" applyFill="1" applyBorder="1" applyAlignment="1">
      <alignment horizontal="center" vertical="center" wrapText="1"/>
    </xf>
    <xf numFmtId="0" fontId="2" fillId="0" borderId="19" xfId="3" applyNumberFormat="1" applyFont="1" applyFill="1" applyBorder="1" applyAlignment="1">
      <alignment horizontal="center" vertical="center" wrapText="1"/>
    </xf>
    <xf numFmtId="0" fontId="2" fillId="0" borderId="19" xfId="3" applyNumberFormat="1" applyFont="1" applyFill="1" applyBorder="1" applyAlignment="1">
      <alignment horizontal="left" vertical="center" wrapText="1"/>
    </xf>
    <xf numFmtId="0" fontId="2" fillId="0" borderId="20" xfId="3" applyNumberFormat="1" applyFont="1" applyFill="1" applyBorder="1" applyAlignment="1">
      <alignment horizontal="left" vertical="center" wrapText="1"/>
    </xf>
    <xf numFmtId="43" fontId="4" fillId="0" borderId="21" xfId="5" applyNumberFormat="1" applyFont="1" applyBorder="1" applyAlignment="1">
      <alignment horizontal="right" vertical="center"/>
    </xf>
    <xf numFmtId="43" fontId="4" fillId="0" borderId="22" xfId="5" applyNumberFormat="1" applyFont="1" applyBorder="1" applyAlignment="1">
      <alignment horizontal="right" vertical="center"/>
    </xf>
    <xf numFmtId="167" fontId="2" fillId="0" borderId="21" xfId="5" applyNumberFormat="1" applyFont="1" applyBorder="1" applyAlignment="1">
      <alignment horizontal="right" vertical="center"/>
    </xf>
    <xf numFmtId="164" fontId="2" fillId="0" borderId="21" xfId="2" applyNumberFormat="1" applyFont="1" applyBorder="1" applyAlignment="1">
      <alignment horizontal="right" vertical="center"/>
    </xf>
    <xf numFmtId="0" fontId="2" fillId="0" borderId="0" xfId="0" applyNumberFormat="1" applyFont="1"/>
    <xf numFmtId="0" fontId="4" fillId="0" borderId="23" xfId="3" applyFont="1" applyFill="1" applyBorder="1" applyAlignment="1">
      <alignment horizontal="center" vertical="center" wrapText="1"/>
    </xf>
    <xf numFmtId="166" fontId="4" fillId="0" borderId="24" xfId="5" applyNumberFormat="1" applyFont="1" applyFill="1" applyBorder="1" applyAlignment="1">
      <alignment horizontal="center" vertical="center" wrapText="1"/>
    </xf>
    <xf numFmtId="166" fontId="2" fillId="0" borderId="24" xfId="5" applyNumberFormat="1" applyFont="1" applyFill="1" applyBorder="1" applyAlignment="1">
      <alignment horizontal="right" vertical="center" wrapText="1"/>
    </xf>
    <xf numFmtId="164" fontId="2" fillId="0" borderId="24" xfId="2" applyNumberFormat="1" applyFont="1" applyBorder="1" applyAlignment="1">
      <alignment horizontal="right" vertical="center"/>
    </xf>
    <xf numFmtId="164" fontId="2" fillId="0" borderId="24" xfId="4" applyNumberFormat="1" applyFont="1" applyBorder="1" applyAlignment="1">
      <alignment horizontal="right" vertical="center"/>
    </xf>
    <xf numFmtId="43" fontId="2" fillId="0" borderId="0" xfId="1" applyFont="1" applyBorder="1"/>
    <xf numFmtId="0" fontId="3" fillId="0" borderId="0" xfId="0" applyFont="1" applyBorder="1"/>
    <xf numFmtId="0" fontId="2" fillId="0" borderId="0" xfId="0" applyFont="1" applyFill="1" applyBorder="1"/>
    <xf numFmtId="43" fontId="2" fillId="0" borderId="0" xfId="1" applyFont="1" applyFill="1" applyBorder="1"/>
    <xf numFmtId="0" fontId="5" fillId="0" borderId="0" xfId="0" applyFont="1"/>
  </cellXfs>
  <cellStyles count="8">
    <cellStyle name="Normal" xfId="0" builtinId="0"/>
    <cellStyle name="Normal 10" xfId="6"/>
    <cellStyle name="Normal 2 8" xfId="3"/>
    <cellStyle name="Porcentagem 11" xfId="2"/>
    <cellStyle name="Porcentagem 12" xfId="7"/>
    <cellStyle name="Porcentagem 2" xfId="4"/>
    <cellStyle name="Vírgula" xfId="1" builtinId="3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P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A10" t="str">
            <v>33904</v>
          </cell>
          <cell r="B10" t="str">
            <v>FUNDO DO REGIME GERAL DA PREVIDENCIA SOCIAL</v>
          </cell>
          <cell r="C10" t="str">
            <v>28</v>
          </cell>
          <cell r="D10" t="str">
            <v>846</v>
          </cell>
          <cell r="E10" t="str">
            <v>0901</v>
          </cell>
          <cell r="F10" t="str">
            <v>OPERACOES ESPECIAIS: CUMPRIMENTO DE SENTENCAS JUDICIAIS</v>
          </cell>
          <cell r="G10" t="str">
            <v>00WU</v>
          </cell>
          <cell r="H10" t="str">
            <v>SENTENCAS JUDICIAIS TRANSITADAS EM JULGADO (PRECATORIOS) - E</v>
          </cell>
          <cell r="I10" t="str">
            <v>2</v>
          </cell>
          <cell r="J10" t="str">
            <v>1002</v>
          </cell>
          <cell r="K10" t="str">
            <v>ATIVIDADES-FIM DA SEGURIDADE SOCIAL</v>
          </cell>
          <cell r="L10" t="str">
            <v>3</v>
          </cell>
          <cell r="M10">
            <v>7879169267.1700001</v>
          </cell>
          <cell r="N10">
            <v>7879169268</v>
          </cell>
          <cell r="O10">
            <v>7876268609.8400002</v>
          </cell>
          <cell r="P10">
            <v>7876268609.8400002</v>
          </cell>
          <cell r="Q10">
            <v>7876268609.8400002</v>
          </cell>
        </row>
        <row r="11">
          <cell r="A11" t="str">
            <v>33904</v>
          </cell>
          <cell r="B11" t="str">
            <v>FUNDO DO REGIME GERAL DA PREVIDENCIA SOCIAL</v>
          </cell>
          <cell r="C11" t="str">
            <v>28</v>
          </cell>
          <cell r="D11" t="str">
            <v>846</v>
          </cell>
          <cell r="E11" t="str">
            <v>0901</v>
          </cell>
          <cell r="F11" t="str">
            <v>OPERACOES ESPECIAIS: CUMPRIMENTO DE SENTENCAS JUDICIAIS</v>
          </cell>
          <cell r="G11" t="str">
            <v>0625</v>
          </cell>
          <cell r="H11" t="str">
            <v>SENTENCAS JUDICIAIS TRANSITADAS EM JULGADO DE PEQUENO VALOR</v>
          </cell>
          <cell r="I11" t="str">
            <v>2</v>
          </cell>
          <cell r="J11" t="str">
            <v>1002</v>
          </cell>
          <cell r="K11" t="str">
            <v>ATIVIDADES-FIM DA SEGURIDADE SOCIAL</v>
          </cell>
          <cell r="L11" t="str">
            <v>3</v>
          </cell>
          <cell r="M11">
            <v>1963222970</v>
          </cell>
          <cell r="O11">
            <v>1962826385.97</v>
          </cell>
          <cell r="P11">
            <v>1962826385.97</v>
          </cell>
          <cell r="Q11">
            <v>1962826385.97</v>
          </cell>
        </row>
        <row r="12">
          <cell r="A12" t="str">
            <v>36211</v>
          </cell>
          <cell r="B12" t="str">
            <v>FUNDACAO NACIONAL DE SAUDE</v>
          </cell>
          <cell r="C12" t="str">
            <v>28</v>
          </cell>
          <cell r="D12" t="str">
            <v>846</v>
          </cell>
          <cell r="E12" t="str">
            <v>0901</v>
          </cell>
          <cell r="F12" t="str">
            <v>OPERACOES ESPECIAIS: CUMPRIMENTO DE SENTENCAS JUDICIAIS</v>
          </cell>
          <cell r="G12" t="str">
            <v>00WU</v>
          </cell>
          <cell r="H12" t="str">
            <v>SENTENCAS JUDICIAIS TRANSITADAS EM JULGADO (PRECATORIOS) - E</v>
          </cell>
          <cell r="I12" t="str">
            <v>2</v>
          </cell>
          <cell r="J12" t="str">
            <v>1001</v>
          </cell>
          <cell r="K12" t="str">
            <v>RECURSOS LIVRES DA SEGURIDADE SOCIAL</v>
          </cell>
          <cell r="L12" t="str">
            <v>3</v>
          </cell>
          <cell r="M12">
            <v>277126</v>
          </cell>
          <cell r="N12">
            <v>277126</v>
          </cell>
          <cell r="O12">
            <v>277126</v>
          </cell>
          <cell r="P12">
            <v>277126</v>
          </cell>
          <cell r="Q12">
            <v>277126</v>
          </cell>
        </row>
        <row r="13">
          <cell r="A13" t="str">
            <v>36211</v>
          </cell>
          <cell r="B13" t="str">
            <v>FUNDACAO NACIONAL DE SAUDE</v>
          </cell>
          <cell r="C13" t="str">
            <v>28</v>
          </cell>
          <cell r="D13" t="str">
            <v>846</v>
          </cell>
          <cell r="E13" t="str">
            <v>0901</v>
          </cell>
          <cell r="F13" t="str">
            <v>OPERACOES ESPECIAIS: CUMPRIMENTO DE SENTENCAS JUDICIAIS</v>
          </cell>
          <cell r="G13" t="str">
            <v>00WU</v>
          </cell>
          <cell r="H13" t="str">
            <v>SENTENCAS JUDICIAIS TRANSITADAS EM JULGADO (PRECATORIOS) - E</v>
          </cell>
          <cell r="I13" t="str">
            <v>2</v>
          </cell>
          <cell r="J13" t="str">
            <v>1001</v>
          </cell>
          <cell r="K13" t="str">
            <v>RECURSOS LIVRES DA SEGURIDADE SOCIAL</v>
          </cell>
          <cell r="L13" t="str">
            <v>1</v>
          </cell>
          <cell r="M13">
            <v>3932888.39</v>
          </cell>
          <cell r="N13">
            <v>3932889</v>
          </cell>
          <cell r="O13">
            <v>3932888.39</v>
          </cell>
          <cell r="P13">
            <v>3932888.39</v>
          </cell>
          <cell r="Q13">
            <v>3932888.39</v>
          </cell>
        </row>
        <row r="14">
          <cell r="A14" t="str">
            <v>36212</v>
          </cell>
          <cell r="B14" t="str">
            <v>AGENCIA NACIONAL DE VIGILANCIA SANITARIA</v>
          </cell>
          <cell r="C14" t="str">
            <v>28</v>
          </cell>
          <cell r="D14" t="str">
            <v>846</v>
          </cell>
          <cell r="E14" t="str">
            <v>0901</v>
          </cell>
          <cell r="F14" t="str">
            <v>OPERACOES ESPECIAIS: CUMPRIMENTO DE SENTENCAS JUDICIAIS</v>
          </cell>
          <cell r="G14" t="str">
            <v>00WU</v>
          </cell>
          <cell r="H14" t="str">
            <v>SENTENCAS JUDICIAIS TRANSITADAS EM JULGADO (PRECATORIOS) - E</v>
          </cell>
          <cell r="I14" t="str">
            <v>2</v>
          </cell>
          <cell r="J14" t="str">
            <v>1001</v>
          </cell>
          <cell r="K14" t="str">
            <v>RECURSOS LIVRES DA SEGURIDADE SOCIAL</v>
          </cell>
          <cell r="L14" t="str">
            <v>1</v>
          </cell>
          <cell r="M14">
            <v>1136402</v>
          </cell>
          <cell r="N14">
            <v>1136402</v>
          </cell>
          <cell r="O14">
            <v>1136402</v>
          </cell>
          <cell r="P14">
            <v>1136402</v>
          </cell>
          <cell r="Q14">
            <v>1136402</v>
          </cell>
        </row>
        <row r="15">
          <cell r="A15" t="str">
            <v>36213</v>
          </cell>
          <cell r="B15" t="str">
            <v>AGENCIA NACIONAL DE SAUDE SUPLEMENTAR</v>
          </cell>
          <cell r="C15" t="str">
            <v>28</v>
          </cell>
          <cell r="D15" t="str">
            <v>846</v>
          </cell>
          <cell r="E15" t="str">
            <v>0901</v>
          </cell>
          <cell r="F15" t="str">
            <v>OPERACOES ESPECIAIS: CUMPRIMENTO DE SENTENCAS JUDICIAIS</v>
          </cell>
          <cell r="G15" t="str">
            <v>00WU</v>
          </cell>
          <cell r="H15" t="str">
            <v>SENTENCAS JUDICIAIS TRANSITADAS EM JULGADO (PRECATORIOS) - E</v>
          </cell>
          <cell r="I15" t="str">
            <v>2</v>
          </cell>
          <cell r="J15" t="str">
            <v>1003</v>
          </cell>
          <cell r="K15" t="str">
            <v>RECURSOS UO APLICACAO SEGURIDADE SOCIAL</v>
          </cell>
          <cell r="L15" t="str">
            <v>3</v>
          </cell>
          <cell r="M15">
            <v>62182881.189999998</v>
          </cell>
          <cell r="N15">
            <v>62182882</v>
          </cell>
          <cell r="O15">
            <v>62182881.189999998</v>
          </cell>
          <cell r="P15">
            <v>62182881.189999998</v>
          </cell>
          <cell r="Q15">
            <v>62182881.189999998</v>
          </cell>
        </row>
        <row r="16">
          <cell r="A16" t="str">
            <v>36901</v>
          </cell>
          <cell r="B16" t="str">
            <v>FUNDO NACIONAL DE SAUDE</v>
          </cell>
          <cell r="C16" t="str">
            <v>28</v>
          </cell>
          <cell r="D16" t="str">
            <v>846</v>
          </cell>
          <cell r="E16" t="str">
            <v>0901</v>
          </cell>
          <cell r="F16" t="str">
            <v>OPERACOES ESPECIAIS: CUMPRIMENTO DE SENTENCAS JUDICIAIS</v>
          </cell>
          <cell r="G16" t="str">
            <v>00WU</v>
          </cell>
          <cell r="H16" t="str">
            <v>SENTENCAS JUDICIAIS TRANSITADAS EM JULGADO (PRECATORIOS) - E</v>
          </cell>
          <cell r="I16" t="str">
            <v>2</v>
          </cell>
          <cell r="J16" t="str">
            <v>1001</v>
          </cell>
          <cell r="K16" t="str">
            <v>RECURSOS LIVRES DA SEGURIDADE SOCIAL</v>
          </cell>
          <cell r="L16" t="str">
            <v>3</v>
          </cell>
          <cell r="M16">
            <v>23042445.780000001</v>
          </cell>
          <cell r="N16">
            <v>23042446</v>
          </cell>
          <cell r="O16">
            <v>23042445.780000001</v>
          </cell>
          <cell r="P16">
            <v>23042445.780000001</v>
          </cell>
          <cell r="Q16">
            <v>23042445.780000001</v>
          </cell>
        </row>
        <row r="17">
          <cell r="A17" t="str">
            <v>36901</v>
          </cell>
          <cell r="B17" t="str">
            <v>FUNDO NACIONAL DE SAUDE</v>
          </cell>
          <cell r="C17" t="str">
            <v>28</v>
          </cell>
          <cell r="D17" t="str">
            <v>846</v>
          </cell>
          <cell r="E17" t="str">
            <v>0901</v>
          </cell>
          <cell r="F17" t="str">
            <v>OPERACOES ESPECIAIS: CUMPRIMENTO DE SENTENCAS JUDICIAIS</v>
          </cell>
          <cell r="G17" t="str">
            <v>0625</v>
          </cell>
          <cell r="H17" t="str">
            <v>SENTENCAS JUDICIAIS TRANSITADAS EM JULGADO DE PEQUENO VALOR</v>
          </cell>
          <cell r="I17" t="str">
            <v>2</v>
          </cell>
          <cell r="J17" t="str">
            <v>1000</v>
          </cell>
          <cell r="K17" t="str">
            <v>RECURSOS LIVRES DA UNIAO</v>
          </cell>
          <cell r="L17" t="str">
            <v>3</v>
          </cell>
          <cell r="M17">
            <v>71709</v>
          </cell>
          <cell r="O17">
            <v>71706.98</v>
          </cell>
          <cell r="P17">
            <v>71706.98</v>
          </cell>
          <cell r="Q17">
            <v>71706.98</v>
          </cell>
        </row>
        <row r="18">
          <cell r="A18" t="str">
            <v>40901</v>
          </cell>
          <cell r="B18" t="str">
            <v>FUNDO DE AMPARO AO TRABALHADOR - FAT</v>
          </cell>
          <cell r="C18" t="str">
            <v>28</v>
          </cell>
          <cell r="D18" t="str">
            <v>846</v>
          </cell>
          <cell r="E18" t="str">
            <v>0901</v>
          </cell>
          <cell r="F18" t="str">
            <v>OPERACOES ESPECIAIS: CUMPRIMENTO DE SENTENCAS JUDICIAIS</v>
          </cell>
          <cell r="G18" t="str">
            <v>00WU</v>
          </cell>
          <cell r="H18" t="str">
            <v>SENTENCAS JUDICIAIS TRANSITADAS EM JULGADO (PRECATORIOS) - E</v>
          </cell>
          <cell r="I18" t="str">
            <v>2</v>
          </cell>
          <cell r="J18" t="str">
            <v>1040</v>
          </cell>
          <cell r="K18" t="str">
            <v>SEGURO-DESEMPREGO, ABONO SALARIAL E PREV.SOC.</v>
          </cell>
          <cell r="L18" t="str">
            <v>3</v>
          </cell>
          <cell r="M18">
            <v>114535.6</v>
          </cell>
          <cell r="N18">
            <v>114536</v>
          </cell>
          <cell r="O18">
            <v>114535.6</v>
          </cell>
          <cell r="P18">
            <v>114535.6</v>
          </cell>
          <cell r="Q18">
            <v>114535.6</v>
          </cell>
        </row>
        <row r="19">
          <cell r="A19" t="str">
            <v>40901</v>
          </cell>
          <cell r="B19" t="str">
            <v>FUNDO DE AMPARO AO TRABALHADOR - FAT</v>
          </cell>
          <cell r="C19" t="str">
            <v>28</v>
          </cell>
          <cell r="D19" t="str">
            <v>846</v>
          </cell>
          <cell r="E19" t="str">
            <v>0901</v>
          </cell>
          <cell r="F19" t="str">
            <v>OPERACOES ESPECIAIS: CUMPRIMENTO DE SENTENCAS JUDICIAIS</v>
          </cell>
          <cell r="G19" t="str">
            <v>0625</v>
          </cell>
          <cell r="H19" t="str">
            <v>SENTENCAS JUDICIAIS TRANSITADAS EM JULGADO DE PEQUENO VALOR</v>
          </cell>
          <cell r="I19" t="str">
            <v>2</v>
          </cell>
          <cell r="J19" t="str">
            <v>1040</v>
          </cell>
          <cell r="K19" t="str">
            <v>SEGURO-DESEMPREGO, ABONO SALARIAL E PREV.SOC.</v>
          </cell>
          <cell r="L19" t="str">
            <v>3</v>
          </cell>
          <cell r="M19">
            <v>327196</v>
          </cell>
          <cell r="O19">
            <v>327192.83</v>
          </cell>
          <cell r="P19">
            <v>327192.83</v>
          </cell>
          <cell r="Q19">
            <v>327192.83</v>
          </cell>
        </row>
        <row r="20">
          <cell r="A20" t="str">
            <v>55901</v>
          </cell>
          <cell r="B20" t="str">
            <v>FUNDO NACIONAL DE ASSISTENCIA SOCIAL</v>
          </cell>
          <cell r="C20" t="str">
            <v>28</v>
          </cell>
          <cell r="D20" t="str">
            <v>846</v>
          </cell>
          <cell r="E20" t="str">
            <v>0901</v>
          </cell>
          <cell r="F20" t="str">
            <v>OPERACOES ESPECIAIS: CUMPRIMENTO DE SENTENCAS JUDICIAIS</v>
          </cell>
          <cell r="G20" t="str">
            <v>00WU</v>
          </cell>
          <cell r="H20" t="str">
            <v>SENTENCAS JUDICIAIS TRANSITADAS EM JULGADO (PRECATORIOS) - E</v>
          </cell>
          <cell r="I20" t="str">
            <v>2</v>
          </cell>
          <cell r="J20" t="str">
            <v>1002</v>
          </cell>
          <cell r="K20" t="str">
            <v>ATIVIDADES-FIM DA SEGURIDADE SOCIAL</v>
          </cell>
          <cell r="L20" t="str">
            <v>3</v>
          </cell>
          <cell r="M20">
            <v>90047694.390000001</v>
          </cell>
          <cell r="N20">
            <v>90047695</v>
          </cell>
          <cell r="O20">
            <v>89751555.189999998</v>
          </cell>
          <cell r="P20">
            <v>89751555.189999998</v>
          </cell>
          <cell r="Q20">
            <v>89751555.189999998</v>
          </cell>
        </row>
        <row r="21">
          <cell r="A21" t="str">
            <v>55901</v>
          </cell>
          <cell r="B21" t="str">
            <v>FUNDO NACIONAL DE ASSISTENCIA SOCIAL</v>
          </cell>
          <cell r="C21" t="str">
            <v>28</v>
          </cell>
          <cell r="D21" t="str">
            <v>846</v>
          </cell>
          <cell r="E21" t="str">
            <v>0901</v>
          </cell>
          <cell r="F21" t="str">
            <v>OPERACOES ESPECIAIS: CUMPRIMENTO DE SENTENCAS JUDICIAIS</v>
          </cell>
          <cell r="G21" t="str">
            <v>0625</v>
          </cell>
          <cell r="H21" t="str">
            <v>SENTENCAS JUDICIAIS TRANSITADAS EM JULGADO DE PEQUENO VALOR</v>
          </cell>
          <cell r="I21" t="str">
            <v>2</v>
          </cell>
          <cell r="J21" t="str">
            <v>1002</v>
          </cell>
          <cell r="K21" t="str">
            <v>ATIVIDADES-FIM DA SEGURIDADE SOCIAL</v>
          </cell>
          <cell r="L21" t="str">
            <v>3</v>
          </cell>
          <cell r="M21">
            <v>365199431</v>
          </cell>
          <cell r="O21">
            <v>365132814.69999999</v>
          </cell>
          <cell r="P21">
            <v>365132814.69999999</v>
          </cell>
          <cell r="Q21">
            <v>365132814.69999999</v>
          </cell>
        </row>
        <row r="22">
          <cell r="A22" t="str">
            <v>71103</v>
          </cell>
          <cell r="B22" t="str">
            <v>ENCARGOS FINANC.DA UNIAO-SENTENCAS JUDICIAIS</v>
          </cell>
          <cell r="C22" t="str">
            <v>28</v>
          </cell>
          <cell r="D22" t="str">
            <v>846</v>
          </cell>
          <cell r="E22" t="str">
            <v>0901</v>
          </cell>
          <cell r="F22" t="str">
            <v>OPERACOES ESPECIAIS: CUMPRIMENTO DE SENTENCAS JUDICIAIS</v>
          </cell>
          <cell r="G22" t="str">
            <v>00G5</v>
          </cell>
          <cell r="H22" t="str">
            <v>CONTRIBUICAO DA UNIAO, DE SUAS AUTARQUIAS E FUNDACOES PARA O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10331149</v>
          </cell>
          <cell r="O22">
            <v>10331140.02</v>
          </cell>
          <cell r="P22">
            <v>10331140.02</v>
          </cell>
          <cell r="Q22">
            <v>10331140.02</v>
          </cell>
        </row>
        <row r="23">
          <cell r="A23" t="str">
            <v>71103</v>
          </cell>
          <cell r="B23" t="str">
            <v>ENCARGOS FINANC.DA UNIAO-SENTENCAS JUDICIAIS</v>
          </cell>
          <cell r="C23" t="str">
            <v>28</v>
          </cell>
          <cell r="D23" t="str">
            <v>846</v>
          </cell>
          <cell r="E23" t="str">
            <v>0901</v>
          </cell>
          <cell r="F23" t="str">
            <v>OPERACOES ESPECIAIS: CUMPRIMENTO DE SENTENCAS JUDICIAIS</v>
          </cell>
          <cell r="G23" t="str">
            <v>00WU</v>
          </cell>
          <cell r="H23" t="str">
            <v>SENTENCAS JUDICIAIS TRANSITADAS EM JULGADO (PRECATORIOS) - E</v>
          </cell>
          <cell r="I23" t="str">
            <v>1</v>
          </cell>
          <cell r="J23" t="str">
            <v>1000</v>
          </cell>
          <cell r="K23" t="str">
            <v>RECURSOS LIVRES DA UNIAO</v>
          </cell>
          <cell r="L23" t="str">
            <v>5</v>
          </cell>
          <cell r="M23">
            <v>382421381.99000001</v>
          </cell>
          <cell r="N23">
            <v>382421382</v>
          </cell>
          <cell r="O23">
            <v>382421381.99000001</v>
          </cell>
          <cell r="P23">
            <v>382421381.99000001</v>
          </cell>
          <cell r="Q23">
            <v>382421381.99000001</v>
          </cell>
        </row>
        <row r="24">
          <cell r="A24" t="str">
            <v>71103</v>
          </cell>
          <cell r="B24" t="str">
            <v>ENCARGOS FINANC.DA UNIAO-SENTENCAS JUDICIAIS</v>
          </cell>
          <cell r="C24" t="str">
            <v>28</v>
          </cell>
          <cell r="D24" t="str">
            <v>846</v>
          </cell>
          <cell r="E24" t="str">
            <v>0901</v>
          </cell>
          <cell r="F24" t="str">
            <v>OPERACOES ESPECIAIS: CUMPRIMENTO DE SENTENCAS JUDICIAIS</v>
          </cell>
          <cell r="G24" t="str">
            <v>00WU</v>
          </cell>
          <cell r="H24" t="str">
            <v>SENTENCAS JUDICIAIS TRANSITADAS EM JULGADO (PRECATORIOS) - E</v>
          </cell>
          <cell r="I24" t="str">
            <v>1</v>
          </cell>
          <cell r="J24" t="str">
            <v>1000</v>
          </cell>
          <cell r="K24" t="str">
            <v>RECURSOS LIVRES DA UNIAO</v>
          </cell>
          <cell r="L24" t="str">
            <v>3</v>
          </cell>
          <cell r="M24">
            <v>8087278835.3599997</v>
          </cell>
          <cell r="N24">
            <v>8087278836</v>
          </cell>
          <cell r="O24">
            <v>8087152175.1400003</v>
          </cell>
          <cell r="P24">
            <v>8087152175.1400003</v>
          </cell>
          <cell r="Q24">
            <v>8087152175.1400003</v>
          </cell>
        </row>
        <row r="25">
          <cell r="A25" t="str">
            <v>71103</v>
          </cell>
          <cell r="B25" t="str">
            <v>ENCARGOS FINANC.DA UNIAO-SENTENCAS JUDICIAIS</v>
          </cell>
          <cell r="C25" t="str">
            <v>28</v>
          </cell>
          <cell r="D25" t="str">
            <v>846</v>
          </cell>
          <cell r="E25" t="str">
            <v>0901</v>
          </cell>
          <cell r="F25" t="str">
            <v>OPERACOES ESPECIAIS: CUMPRIMENTO DE SENTENCAS JUDICIAIS</v>
          </cell>
          <cell r="G25" t="str">
            <v>00WU</v>
          </cell>
          <cell r="H25" t="str">
            <v>SENTENCAS JUDICIAIS TRANSITADAS EM JULGADO (PRECATORIOS) - E</v>
          </cell>
          <cell r="I25" t="str">
            <v>1</v>
          </cell>
          <cell r="J25" t="str">
            <v>1000</v>
          </cell>
          <cell r="K25" t="str">
            <v>RECURSOS LIVRES DA UNIAO</v>
          </cell>
          <cell r="L25" t="str">
            <v>1</v>
          </cell>
          <cell r="M25">
            <v>587308541.82000005</v>
          </cell>
          <cell r="N25">
            <v>587308542</v>
          </cell>
          <cell r="O25">
            <v>587194603.51999998</v>
          </cell>
          <cell r="P25">
            <v>587194603.51999998</v>
          </cell>
          <cell r="Q25">
            <v>587194603.51999998</v>
          </cell>
        </row>
        <row r="26">
          <cell r="A26" t="str">
            <v>71103</v>
          </cell>
          <cell r="B26" t="str">
            <v>ENCARGOS FINANC.DA UNIAO-SENTENCAS JUDICIAIS</v>
          </cell>
          <cell r="C26" t="str">
            <v>28</v>
          </cell>
          <cell r="D26" t="str">
            <v>846</v>
          </cell>
          <cell r="E26" t="str">
            <v>0901</v>
          </cell>
          <cell r="F26" t="str">
            <v>OPERACOES ESPECIAIS: CUMPRIMENTO DE SENTENCAS JUDICIAIS</v>
          </cell>
          <cell r="G26" t="str">
            <v>0625</v>
          </cell>
          <cell r="H26" t="str">
            <v>SENTENCAS JUDICIAIS TRANSITADAS EM JULGADO DE PEQUENO VALOR</v>
          </cell>
          <cell r="I26" t="str">
            <v>1</v>
          </cell>
          <cell r="J26" t="str">
            <v>1000</v>
          </cell>
          <cell r="K26" t="str">
            <v>RECURSOS LIVRES DA UNIAO</v>
          </cell>
          <cell r="L26" t="str">
            <v>5</v>
          </cell>
          <cell r="M26">
            <v>438967</v>
          </cell>
          <cell r="O26">
            <v>438963.73</v>
          </cell>
          <cell r="P26">
            <v>438963.73</v>
          </cell>
          <cell r="Q26">
            <v>438963.73</v>
          </cell>
        </row>
        <row r="27">
          <cell r="A27" t="str">
            <v>71103</v>
          </cell>
          <cell r="B27" t="str">
            <v>ENCARGOS FINANC.DA UNIAO-SENTENCAS JUDICIAIS</v>
          </cell>
          <cell r="C27" t="str">
            <v>28</v>
          </cell>
          <cell r="D27" t="str">
            <v>846</v>
          </cell>
          <cell r="E27" t="str">
            <v>0901</v>
          </cell>
          <cell r="F27" t="str">
            <v>OPERACOES ESPECIAIS: CUMPRIMENTO DE SENTENCAS JUDICIAIS</v>
          </cell>
          <cell r="G27" t="str">
            <v>0625</v>
          </cell>
          <cell r="H27" t="str">
            <v>SENTENCAS JUDICIAIS TRANSITADAS EM JULGADO DE PEQUENO VALOR</v>
          </cell>
          <cell r="I27" t="str">
            <v>1</v>
          </cell>
          <cell r="J27" t="str">
            <v>1000</v>
          </cell>
          <cell r="K27" t="str">
            <v>RECURSOS LIVRES DA UNIAO</v>
          </cell>
          <cell r="L27" t="str">
            <v>3</v>
          </cell>
          <cell r="M27">
            <v>589309869</v>
          </cell>
          <cell r="O27">
            <v>589207196.73000002</v>
          </cell>
          <cell r="P27">
            <v>589207196.73000002</v>
          </cell>
          <cell r="Q27">
            <v>589207196.73000002</v>
          </cell>
        </row>
        <row r="28">
          <cell r="A28" t="str">
            <v>71103</v>
          </cell>
          <cell r="B28" t="str">
            <v>ENCARGOS FINANC.DA UNIAO-SENTENCAS JUDICIAIS</v>
          </cell>
          <cell r="C28" t="str">
            <v>28</v>
          </cell>
          <cell r="D28" t="str">
            <v>846</v>
          </cell>
          <cell r="E28" t="str">
            <v>0901</v>
          </cell>
          <cell r="F28" t="str">
            <v>OPERACOES ESPECIAIS: CUMPRIMENTO DE SENTENCAS JUDICIAIS</v>
          </cell>
          <cell r="G28" t="str">
            <v>0625</v>
          </cell>
          <cell r="H28" t="str">
            <v>SENTENCAS JUDICIAIS TRANSITADAS EM JULGADO DE PEQUENO VALOR</v>
          </cell>
          <cell r="I28" t="str">
            <v>1</v>
          </cell>
          <cell r="J28" t="str">
            <v>1000</v>
          </cell>
          <cell r="K28" t="str">
            <v>RECURSOS LIVRES DA UNIAO</v>
          </cell>
          <cell r="L28" t="str">
            <v>1</v>
          </cell>
          <cell r="M28">
            <v>56566661</v>
          </cell>
          <cell r="O28">
            <v>56493051.210000001</v>
          </cell>
          <cell r="P28">
            <v>56493051.210000001</v>
          </cell>
          <cell r="Q28">
            <v>56493051.210000001</v>
          </cell>
        </row>
        <row r="29">
          <cell r="A29" t="str">
            <v>71103</v>
          </cell>
          <cell r="B29" t="str">
            <v>ENCARGOS FINANC.DA UNIAO-SENTENCAS JUDICIAIS</v>
          </cell>
          <cell r="C29" t="str">
            <v>28</v>
          </cell>
          <cell r="D29" t="str">
            <v>846</v>
          </cell>
          <cell r="E29" t="str">
            <v>0901</v>
          </cell>
          <cell r="F29" t="str">
            <v>OPERACOES ESPECIAIS: CUMPRIMENTO DE SENTENCAS JUDICIAIS</v>
          </cell>
          <cell r="G29" t="str">
            <v>0EC7</v>
          </cell>
          <cell r="H29" t="str">
            <v>SENTENCAS JUDICIAIS TRANSITADAS EM JULGADO (PRECATORIOS RELA</v>
          </cell>
          <cell r="I29" t="str">
            <v>1</v>
          </cell>
          <cell r="J29" t="str">
            <v>1000</v>
          </cell>
          <cell r="K29" t="str">
            <v>RECURSOS LIVRES DA UNIAO</v>
          </cell>
          <cell r="L29" t="str">
            <v>3</v>
          </cell>
          <cell r="M29">
            <v>174109.69</v>
          </cell>
          <cell r="N29">
            <v>174110</v>
          </cell>
          <cell r="O29">
            <v>174109.69</v>
          </cell>
          <cell r="P29">
            <v>174109.69</v>
          </cell>
          <cell r="Q29">
            <v>174109.69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1"/>
  <sheetViews>
    <sheetView showGridLines="0" tabSelected="1" view="pageBreakPreview" zoomScale="80" zoomScaleNormal="100" zoomScaleSheetLayoutView="80" workbookViewId="0"/>
  </sheetViews>
  <sheetFormatPr defaultColWidth="9.1796875" defaultRowHeight="25.5" customHeight="1" x14ac:dyDescent="0.25"/>
  <cols>
    <col min="1" max="1" width="17.7265625" style="5" customWidth="1"/>
    <col min="2" max="2" width="35.7265625" style="5" customWidth="1"/>
    <col min="3" max="4" width="15.7265625" style="5" customWidth="1"/>
    <col min="5" max="6" width="55.7265625" style="5" customWidth="1"/>
    <col min="7" max="8" width="8.7265625" style="5" customWidth="1"/>
    <col min="9" max="9" width="35.7265625" style="5" customWidth="1"/>
    <col min="10" max="10" width="8.7265625" style="5" customWidth="1"/>
    <col min="11" max="11" width="14.7265625" style="5" bestFit="1" customWidth="1"/>
    <col min="12" max="12" width="11.26953125" style="5" bestFit="1" customWidth="1"/>
    <col min="13" max="13" width="12.453125" style="5" bestFit="1" customWidth="1"/>
    <col min="14" max="14" width="14.81640625" style="5" bestFit="1" customWidth="1"/>
    <col min="15" max="15" width="15.453125" style="5" bestFit="1" customWidth="1"/>
    <col min="16" max="16" width="19.1796875" style="5" customWidth="1"/>
    <col min="17" max="17" width="21.26953125" style="5" customWidth="1"/>
    <col min="18" max="19" width="19.7265625" style="5" customWidth="1"/>
    <col min="20" max="20" width="8.7265625" style="5" customWidth="1"/>
    <col min="21" max="21" width="18.453125" style="5" customWidth="1"/>
    <col min="22" max="22" width="8.7265625" style="5" customWidth="1"/>
    <col min="23" max="23" width="18.453125" style="5" customWidth="1"/>
    <col min="24" max="24" width="8.7265625" style="5" customWidth="1"/>
    <col min="25" max="30" width="9.1796875" style="5"/>
    <col min="31" max="31" width="9.81640625" style="5" bestFit="1" customWidth="1"/>
    <col min="32" max="32" width="12.26953125" style="5" customWidth="1"/>
    <col min="33" max="33" width="9.26953125" style="5" bestFit="1" customWidth="1"/>
    <col min="34" max="35" width="11.7265625" style="5" bestFit="1" customWidth="1"/>
    <col min="36" max="36" width="12.453125" style="5" bestFit="1" customWidth="1"/>
    <col min="37" max="16384" width="9.1796875" style="5"/>
  </cols>
  <sheetData>
    <row r="1" spans="1:24" ht="12.5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ht="12.5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ht="12.5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ht="12.5" x14ac:dyDescent="0.25">
      <c r="A4" s="5" t="s">
        <v>5</v>
      </c>
      <c r="B4" s="7">
        <v>46235</v>
      </c>
      <c r="C4" s="8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ht="13" x14ac:dyDescent="0.3">
      <c r="A5" s="9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3" thickBo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V6" s="2"/>
      <c r="W6" s="4"/>
      <c r="X6" s="2"/>
    </row>
    <row r="7" spans="1:24" ht="28.5" customHeight="1" thickBot="1" x14ac:dyDescent="0.3">
      <c r="A7" s="10" t="s">
        <v>7</v>
      </c>
      <c r="B7" s="11"/>
      <c r="C7" s="11"/>
      <c r="D7" s="11"/>
      <c r="E7" s="11"/>
      <c r="F7" s="11"/>
      <c r="G7" s="11"/>
      <c r="H7" s="11"/>
      <c r="I7" s="11"/>
      <c r="J7" s="12"/>
      <c r="K7" s="13" t="s">
        <v>8</v>
      </c>
      <c r="L7" s="14" t="s">
        <v>9</v>
      </c>
      <c r="M7" s="15"/>
      <c r="N7" s="13" t="s">
        <v>10</v>
      </c>
      <c r="O7" s="13" t="s">
        <v>11</v>
      </c>
      <c r="P7" s="10" t="s">
        <v>12</v>
      </c>
      <c r="Q7" s="12"/>
      <c r="R7" s="13" t="s">
        <v>13</v>
      </c>
      <c r="S7" s="10" t="s">
        <v>14</v>
      </c>
      <c r="T7" s="11"/>
      <c r="U7" s="11"/>
      <c r="V7" s="11"/>
      <c r="W7" s="11"/>
      <c r="X7" s="12"/>
    </row>
    <row r="8" spans="1:24" ht="28.5" customHeight="1" x14ac:dyDescent="0.25">
      <c r="A8" s="16" t="s">
        <v>15</v>
      </c>
      <c r="B8" s="17"/>
      <c r="C8" s="18" t="s">
        <v>16</v>
      </c>
      <c r="D8" s="18" t="s">
        <v>17</v>
      </c>
      <c r="E8" s="16" t="s">
        <v>18</v>
      </c>
      <c r="F8" s="17"/>
      <c r="G8" s="18" t="s">
        <v>19</v>
      </c>
      <c r="H8" s="19" t="s">
        <v>20</v>
      </c>
      <c r="I8" s="20"/>
      <c r="J8" s="18" t="s">
        <v>21</v>
      </c>
      <c r="K8" s="21"/>
      <c r="L8" s="22" t="s">
        <v>22</v>
      </c>
      <c r="M8" s="22" t="s">
        <v>23</v>
      </c>
      <c r="N8" s="21"/>
      <c r="O8" s="21"/>
      <c r="P8" s="23" t="s">
        <v>24</v>
      </c>
      <c r="Q8" s="23" t="s">
        <v>25</v>
      </c>
      <c r="R8" s="21"/>
      <c r="S8" s="24" t="s">
        <v>26</v>
      </c>
      <c r="T8" s="25" t="s">
        <v>27</v>
      </c>
      <c r="U8" s="24" t="s">
        <v>28</v>
      </c>
      <c r="V8" s="26" t="s">
        <v>27</v>
      </c>
      <c r="W8" s="27" t="s">
        <v>29</v>
      </c>
      <c r="X8" s="26" t="s">
        <v>27</v>
      </c>
    </row>
    <row r="9" spans="1:24" ht="28.5" customHeight="1" thickBot="1" x14ac:dyDescent="0.3">
      <c r="A9" s="28" t="s">
        <v>30</v>
      </c>
      <c r="B9" s="28" t="s">
        <v>31</v>
      </c>
      <c r="C9" s="29"/>
      <c r="D9" s="29"/>
      <c r="E9" s="30" t="s">
        <v>32</v>
      </c>
      <c r="F9" s="30" t="s">
        <v>33</v>
      </c>
      <c r="G9" s="29"/>
      <c r="H9" s="30" t="s">
        <v>30</v>
      </c>
      <c r="I9" s="30" t="s">
        <v>31</v>
      </c>
      <c r="J9" s="29"/>
      <c r="K9" s="28" t="s">
        <v>34</v>
      </c>
      <c r="L9" s="30" t="s">
        <v>35</v>
      </c>
      <c r="M9" s="30" t="s">
        <v>36</v>
      </c>
      <c r="N9" s="30" t="s">
        <v>37</v>
      </c>
      <c r="O9" s="30" t="s">
        <v>38</v>
      </c>
      <c r="P9" s="30" t="s">
        <v>39</v>
      </c>
      <c r="Q9" s="30" t="s">
        <v>40</v>
      </c>
      <c r="R9" s="28" t="s">
        <v>41</v>
      </c>
      <c r="S9" s="31" t="s">
        <v>42</v>
      </c>
      <c r="T9" s="32" t="s">
        <v>43</v>
      </c>
      <c r="U9" s="31" t="s">
        <v>44</v>
      </c>
      <c r="V9" s="32" t="s">
        <v>45</v>
      </c>
      <c r="W9" s="33" t="s">
        <v>46</v>
      </c>
      <c r="X9" s="32" t="s">
        <v>47</v>
      </c>
    </row>
    <row r="10" spans="1:24" s="41" customFormat="1" ht="28.5" customHeight="1" x14ac:dyDescent="0.25">
      <c r="A10" s="34" t="str">
        <f>'[1]Access-Ago'!A10</f>
        <v>33904</v>
      </c>
      <c r="B10" s="34" t="str">
        <f>'[1]Access-Ago'!B10</f>
        <v>FUNDO DO REGIME GERAL DA PREVIDENCIA SOCIAL</v>
      </c>
      <c r="C10" s="34" t="str">
        <f>CONCATENATE('[1]Access-Ago'!C10,".",'[1]Access-Ago'!D10)</f>
        <v>28.846</v>
      </c>
      <c r="D10" s="34" t="str">
        <f>CONCATENATE('[1]Access-Ago'!E10,".",'[1]Access-Ago'!G10)</f>
        <v>0901.00WU</v>
      </c>
      <c r="E10" s="35" t="str">
        <f>'[1]Access-Ago'!F10</f>
        <v>OPERACOES ESPECIAIS: CUMPRIMENTO DE SENTENCAS JUDICIAIS</v>
      </c>
      <c r="F10" s="36" t="str">
        <f>'[1]Access-Ago'!H10</f>
        <v>SENTENCAS JUDICIAIS TRANSITADAS EM JULGADO (PRECATORIOS) - E</v>
      </c>
      <c r="G10" s="34" t="str">
        <f>'[1]Access-Ago'!I10</f>
        <v>2</v>
      </c>
      <c r="H10" s="34" t="str">
        <f>'[1]Access-Ago'!J10</f>
        <v>1002</v>
      </c>
      <c r="I10" s="35" t="str">
        <f>'[1]Access-Ago'!K10</f>
        <v>ATIVIDADES-FIM DA SEGURIDADE SOCIAL</v>
      </c>
      <c r="J10" s="34" t="str">
        <f>'[1]Access-Ago'!L10</f>
        <v>3</v>
      </c>
      <c r="K10" s="37"/>
      <c r="L10" s="37"/>
      <c r="M10" s="37"/>
      <c r="N10" s="38">
        <f t="shared" ref="N10:N29" si="0">K10+L10-M10</f>
        <v>0</v>
      </c>
      <c r="O10" s="37">
        <v>0</v>
      </c>
      <c r="P10" s="39">
        <f>IF('[1]Access-Ago'!N10=0,'[1]Access-Ago'!M10,0)</f>
        <v>0</v>
      </c>
      <c r="Q10" s="39">
        <f>IF('[1]Access-Ago'!N10&gt;0,'[1]Access-Ago'!N10-('[1]Access-Ago'!N10-'[1]Access-Ago'!M10),0)</f>
        <v>7879169267.1700001</v>
      </c>
      <c r="R10" s="39">
        <f>N10-O10+P10+Q10</f>
        <v>7879169267.1700001</v>
      </c>
      <c r="S10" s="39">
        <f>'[1]Access-Ago'!O10</f>
        <v>7876268609.8400002</v>
      </c>
      <c r="T10" s="40">
        <f t="shared" ref="T10:T30" si="1">IF(R10&gt;0,S10/R10,0)</f>
        <v>0.9996318574672477</v>
      </c>
      <c r="U10" s="39">
        <f>'[1]Access-Ago'!P10</f>
        <v>7876268609.8400002</v>
      </c>
      <c r="V10" s="40">
        <f t="shared" ref="V10:V30" si="2">IF(R10&gt;0,U10/R10,0)</f>
        <v>0.9996318574672477</v>
      </c>
      <c r="W10" s="39">
        <f>'[1]Access-Ago'!Q10</f>
        <v>7876268609.8400002</v>
      </c>
      <c r="X10" s="40">
        <f t="shared" ref="X10:X30" si="3">IF(R10&gt;0,W10/R10,0)</f>
        <v>0.9996318574672477</v>
      </c>
    </row>
    <row r="11" spans="1:24" s="41" customFormat="1" ht="28.5" customHeight="1" x14ac:dyDescent="0.25">
      <c r="A11" s="34" t="str">
        <f>'[1]Access-Ago'!A11</f>
        <v>33904</v>
      </c>
      <c r="B11" s="34" t="str">
        <f>'[1]Access-Ago'!B11</f>
        <v>FUNDO DO REGIME GERAL DA PREVIDENCIA SOCIAL</v>
      </c>
      <c r="C11" s="34" t="str">
        <f>CONCATENATE('[1]Access-Ago'!C11,".",'[1]Access-Ago'!D11)</f>
        <v>28.846</v>
      </c>
      <c r="D11" s="34" t="str">
        <f>CONCATENATE('[1]Access-Ago'!E11,".",'[1]Access-Ago'!G11)</f>
        <v>0901.0625</v>
      </c>
      <c r="E11" s="35" t="str">
        <f>'[1]Access-Ago'!F11</f>
        <v>OPERACOES ESPECIAIS: CUMPRIMENTO DE SENTENCAS JUDICIAIS</v>
      </c>
      <c r="F11" s="36" t="str">
        <f>'[1]Access-Ago'!H11</f>
        <v>SENTENCAS JUDICIAIS TRANSITADAS EM JULGADO DE PEQUENO VALOR</v>
      </c>
      <c r="G11" s="34" t="str">
        <f>'[1]Access-Ago'!I11</f>
        <v>2</v>
      </c>
      <c r="H11" s="34" t="str">
        <f>'[1]Access-Ago'!J11</f>
        <v>1002</v>
      </c>
      <c r="I11" s="35" t="str">
        <f>'[1]Access-Ago'!K11</f>
        <v>ATIVIDADES-FIM DA SEGURIDADE SOCIAL</v>
      </c>
      <c r="J11" s="34" t="str">
        <f>'[1]Access-Ago'!L11</f>
        <v>3</v>
      </c>
      <c r="K11" s="37"/>
      <c r="L11" s="37"/>
      <c r="M11" s="37"/>
      <c r="N11" s="38">
        <f t="shared" si="0"/>
        <v>0</v>
      </c>
      <c r="O11" s="37">
        <v>0</v>
      </c>
      <c r="P11" s="39">
        <f>IF('[1]Access-Ago'!N11=0,'[1]Access-Ago'!M11,0)</f>
        <v>1963222970</v>
      </c>
      <c r="Q11" s="39">
        <f>IF('[1]Access-Ago'!N11&gt;0,'[1]Access-Ago'!N11-('[1]Access-Ago'!N11-'[1]Access-Ago'!M11),0)</f>
        <v>0</v>
      </c>
      <c r="R11" s="39">
        <f t="shared" ref="R11:R29" si="4">N11-O11+P11+Q11</f>
        <v>1963222970</v>
      </c>
      <c r="S11" s="39">
        <f>'[1]Access-Ago'!O11</f>
        <v>1962826385.97</v>
      </c>
      <c r="T11" s="40">
        <f t="shared" si="1"/>
        <v>0.99979799338329867</v>
      </c>
      <c r="U11" s="39">
        <f>'[1]Access-Ago'!P11</f>
        <v>1962826385.97</v>
      </c>
      <c r="V11" s="40">
        <f t="shared" si="2"/>
        <v>0.99979799338329867</v>
      </c>
      <c r="W11" s="39">
        <f>'[1]Access-Ago'!Q11</f>
        <v>1962826385.97</v>
      </c>
      <c r="X11" s="40">
        <f t="shared" si="3"/>
        <v>0.99979799338329867</v>
      </c>
    </row>
    <row r="12" spans="1:24" s="41" customFormat="1" ht="28.5" customHeight="1" x14ac:dyDescent="0.25">
      <c r="A12" s="34" t="str">
        <f>'[1]Access-Ago'!A12</f>
        <v>36211</v>
      </c>
      <c r="B12" s="34" t="str">
        <f>'[1]Access-Ago'!B12</f>
        <v>FUNDACAO NACIONAL DE SAUDE</v>
      </c>
      <c r="C12" s="34" t="str">
        <f>CONCATENATE('[1]Access-Ago'!C12,".",'[1]Access-Ago'!D12)</f>
        <v>28.846</v>
      </c>
      <c r="D12" s="34" t="str">
        <f>CONCATENATE('[1]Access-Ago'!E12,".",'[1]Access-Ago'!G12)</f>
        <v>0901.00WU</v>
      </c>
      <c r="E12" s="35" t="str">
        <f>'[1]Access-Ago'!F12</f>
        <v>OPERACOES ESPECIAIS: CUMPRIMENTO DE SENTENCAS JUDICIAIS</v>
      </c>
      <c r="F12" s="36" t="str">
        <f>'[1]Access-Ago'!H12</f>
        <v>SENTENCAS JUDICIAIS TRANSITADAS EM JULGADO (PRECATORIOS) - E</v>
      </c>
      <c r="G12" s="34" t="str">
        <f>'[1]Access-Ago'!I12</f>
        <v>2</v>
      </c>
      <c r="H12" s="34" t="str">
        <f>'[1]Access-Ago'!J12</f>
        <v>1001</v>
      </c>
      <c r="I12" s="35" t="str">
        <f>'[1]Access-Ago'!K12</f>
        <v>RECURSOS LIVRES DA SEGURIDADE SOCIAL</v>
      </c>
      <c r="J12" s="34" t="str">
        <f>'[1]Access-Ago'!L12</f>
        <v>3</v>
      </c>
      <c r="K12" s="37"/>
      <c r="L12" s="37"/>
      <c r="M12" s="37"/>
      <c r="N12" s="38">
        <f t="shared" si="0"/>
        <v>0</v>
      </c>
      <c r="O12" s="37">
        <v>0</v>
      </c>
      <c r="P12" s="39">
        <f>IF('[1]Access-Ago'!N12=0,'[1]Access-Ago'!M12,0)</f>
        <v>0</v>
      </c>
      <c r="Q12" s="39">
        <f>IF('[1]Access-Ago'!N12&gt;0,'[1]Access-Ago'!N12-('[1]Access-Ago'!N12-'[1]Access-Ago'!M12),0)</f>
        <v>277126</v>
      </c>
      <c r="R12" s="39">
        <f t="shared" si="4"/>
        <v>277126</v>
      </c>
      <c r="S12" s="39">
        <f>'[1]Access-Ago'!O12</f>
        <v>277126</v>
      </c>
      <c r="T12" s="40">
        <f t="shared" si="1"/>
        <v>1</v>
      </c>
      <c r="U12" s="39">
        <f>'[1]Access-Ago'!P12</f>
        <v>277126</v>
      </c>
      <c r="V12" s="40">
        <f t="shared" si="2"/>
        <v>1</v>
      </c>
      <c r="W12" s="39">
        <f>'[1]Access-Ago'!Q12</f>
        <v>277126</v>
      </c>
      <c r="X12" s="40">
        <f t="shared" si="3"/>
        <v>1</v>
      </c>
    </row>
    <row r="13" spans="1:24" s="41" customFormat="1" ht="28.5" customHeight="1" x14ac:dyDescent="0.25">
      <c r="A13" s="34" t="str">
        <f>'[1]Access-Ago'!A13</f>
        <v>36211</v>
      </c>
      <c r="B13" s="34" t="str">
        <f>'[1]Access-Ago'!B13</f>
        <v>FUNDACAO NACIONAL DE SAUDE</v>
      </c>
      <c r="C13" s="34" t="str">
        <f>CONCATENATE('[1]Access-Ago'!C13,".",'[1]Access-Ago'!D13)</f>
        <v>28.846</v>
      </c>
      <c r="D13" s="34" t="str">
        <f>CONCATENATE('[1]Access-Ago'!E13,".",'[1]Access-Ago'!G13)</f>
        <v>0901.00WU</v>
      </c>
      <c r="E13" s="35" t="str">
        <f>'[1]Access-Ago'!F13</f>
        <v>OPERACOES ESPECIAIS: CUMPRIMENTO DE SENTENCAS JUDICIAIS</v>
      </c>
      <c r="F13" s="36" t="str">
        <f>'[1]Access-Ago'!H13</f>
        <v>SENTENCAS JUDICIAIS TRANSITADAS EM JULGADO (PRECATORIOS) - E</v>
      </c>
      <c r="G13" s="34" t="str">
        <f>'[1]Access-Ago'!I13</f>
        <v>2</v>
      </c>
      <c r="H13" s="34" t="str">
        <f>'[1]Access-Ago'!J13</f>
        <v>1001</v>
      </c>
      <c r="I13" s="35" t="str">
        <f>'[1]Access-Ago'!K13</f>
        <v>RECURSOS LIVRES DA SEGURIDADE SOCIAL</v>
      </c>
      <c r="J13" s="34" t="str">
        <f>'[1]Access-Ago'!L13</f>
        <v>1</v>
      </c>
      <c r="K13" s="37"/>
      <c r="L13" s="37"/>
      <c r="M13" s="37"/>
      <c r="N13" s="38">
        <f t="shared" si="0"/>
        <v>0</v>
      </c>
      <c r="O13" s="37">
        <v>0</v>
      </c>
      <c r="P13" s="39">
        <f>IF('[1]Access-Ago'!N13=0,'[1]Access-Ago'!M13,0)</f>
        <v>0</v>
      </c>
      <c r="Q13" s="39">
        <f>IF('[1]Access-Ago'!N13&gt;0,'[1]Access-Ago'!N13-('[1]Access-Ago'!N13-'[1]Access-Ago'!M13),0)</f>
        <v>3932888.39</v>
      </c>
      <c r="R13" s="39">
        <f t="shared" si="4"/>
        <v>3932888.39</v>
      </c>
      <c r="S13" s="39">
        <f>'[1]Access-Ago'!O13</f>
        <v>3932888.39</v>
      </c>
      <c r="T13" s="40">
        <f t="shared" si="1"/>
        <v>1</v>
      </c>
      <c r="U13" s="39">
        <f>'[1]Access-Ago'!P13</f>
        <v>3932888.39</v>
      </c>
      <c r="V13" s="40">
        <f t="shared" si="2"/>
        <v>1</v>
      </c>
      <c r="W13" s="39">
        <f>'[1]Access-Ago'!Q13</f>
        <v>3932888.39</v>
      </c>
      <c r="X13" s="40">
        <f t="shared" si="3"/>
        <v>1</v>
      </c>
    </row>
    <row r="14" spans="1:24" s="41" customFormat="1" ht="28.5" customHeight="1" x14ac:dyDescent="0.25">
      <c r="A14" s="34" t="str">
        <f>'[1]Access-Ago'!A14</f>
        <v>36212</v>
      </c>
      <c r="B14" s="34" t="str">
        <f>'[1]Access-Ago'!B14</f>
        <v>AGENCIA NACIONAL DE VIGILANCIA SANITARIA</v>
      </c>
      <c r="C14" s="34" t="str">
        <f>CONCATENATE('[1]Access-Ago'!C14,".",'[1]Access-Ago'!D14)</f>
        <v>28.846</v>
      </c>
      <c r="D14" s="34" t="str">
        <f>CONCATENATE('[1]Access-Ago'!E14,".",'[1]Access-Ago'!G14)</f>
        <v>0901.00WU</v>
      </c>
      <c r="E14" s="35" t="str">
        <f>'[1]Access-Ago'!F14</f>
        <v>OPERACOES ESPECIAIS: CUMPRIMENTO DE SENTENCAS JUDICIAIS</v>
      </c>
      <c r="F14" s="36" t="str">
        <f>'[1]Access-Ago'!H14</f>
        <v>SENTENCAS JUDICIAIS TRANSITADAS EM JULGADO (PRECATORIOS) - E</v>
      </c>
      <c r="G14" s="34" t="str">
        <f>'[1]Access-Ago'!I14</f>
        <v>2</v>
      </c>
      <c r="H14" s="34" t="str">
        <f>'[1]Access-Ago'!J14</f>
        <v>1001</v>
      </c>
      <c r="I14" s="35" t="str">
        <f>'[1]Access-Ago'!K14</f>
        <v>RECURSOS LIVRES DA SEGURIDADE SOCIAL</v>
      </c>
      <c r="J14" s="34" t="str">
        <f>'[1]Access-Ago'!L14</f>
        <v>1</v>
      </c>
      <c r="K14" s="37"/>
      <c r="L14" s="37"/>
      <c r="M14" s="37"/>
      <c r="N14" s="38">
        <f t="shared" si="0"/>
        <v>0</v>
      </c>
      <c r="O14" s="37">
        <v>0</v>
      </c>
      <c r="P14" s="39">
        <f>IF('[1]Access-Ago'!N14=0,'[1]Access-Ago'!M14,0)</f>
        <v>0</v>
      </c>
      <c r="Q14" s="39">
        <f>IF('[1]Access-Ago'!N14&gt;0,'[1]Access-Ago'!N14-('[1]Access-Ago'!N14-'[1]Access-Ago'!M14),0)</f>
        <v>1136402</v>
      </c>
      <c r="R14" s="39">
        <f t="shared" si="4"/>
        <v>1136402</v>
      </c>
      <c r="S14" s="39">
        <f>'[1]Access-Ago'!O14</f>
        <v>1136402</v>
      </c>
      <c r="T14" s="40">
        <f t="shared" si="1"/>
        <v>1</v>
      </c>
      <c r="U14" s="39">
        <f>'[1]Access-Ago'!P14</f>
        <v>1136402</v>
      </c>
      <c r="V14" s="40">
        <f t="shared" si="2"/>
        <v>1</v>
      </c>
      <c r="W14" s="39">
        <f>'[1]Access-Ago'!Q14</f>
        <v>1136402</v>
      </c>
      <c r="X14" s="40">
        <f t="shared" si="3"/>
        <v>1</v>
      </c>
    </row>
    <row r="15" spans="1:24" s="41" customFormat="1" ht="28.5" customHeight="1" x14ac:dyDescent="0.25">
      <c r="A15" s="34" t="str">
        <f>'[1]Access-Ago'!A15</f>
        <v>36213</v>
      </c>
      <c r="B15" s="34" t="str">
        <f>'[1]Access-Ago'!B15</f>
        <v>AGENCIA NACIONAL DE SAUDE SUPLEMENTAR</v>
      </c>
      <c r="C15" s="34" t="str">
        <f>CONCATENATE('[1]Access-Ago'!C15,".",'[1]Access-Ago'!D15)</f>
        <v>28.846</v>
      </c>
      <c r="D15" s="34" t="str">
        <f>CONCATENATE('[1]Access-Ago'!E15,".",'[1]Access-Ago'!G15)</f>
        <v>0901.00WU</v>
      </c>
      <c r="E15" s="35" t="str">
        <f>'[1]Access-Ago'!F15</f>
        <v>OPERACOES ESPECIAIS: CUMPRIMENTO DE SENTENCAS JUDICIAIS</v>
      </c>
      <c r="F15" s="36" t="str">
        <f>'[1]Access-Ago'!H15</f>
        <v>SENTENCAS JUDICIAIS TRANSITADAS EM JULGADO (PRECATORIOS) - E</v>
      </c>
      <c r="G15" s="34" t="str">
        <f>'[1]Access-Ago'!I15</f>
        <v>2</v>
      </c>
      <c r="H15" s="34" t="str">
        <f>'[1]Access-Ago'!J15</f>
        <v>1003</v>
      </c>
      <c r="I15" s="35" t="str">
        <f>'[1]Access-Ago'!K15</f>
        <v>RECURSOS UO APLICACAO SEGURIDADE SOCIAL</v>
      </c>
      <c r="J15" s="34" t="str">
        <f>'[1]Access-Ago'!L15</f>
        <v>3</v>
      </c>
      <c r="K15" s="37"/>
      <c r="L15" s="37"/>
      <c r="M15" s="37"/>
      <c r="N15" s="38">
        <f t="shared" si="0"/>
        <v>0</v>
      </c>
      <c r="O15" s="37">
        <v>0</v>
      </c>
      <c r="P15" s="39">
        <f>IF('[1]Access-Ago'!N15=0,'[1]Access-Ago'!M15,0)</f>
        <v>0</v>
      </c>
      <c r="Q15" s="39">
        <f>IF('[1]Access-Ago'!N15&gt;0,'[1]Access-Ago'!N15-('[1]Access-Ago'!N15-'[1]Access-Ago'!M15),0)</f>
        <v>62182881.189999998</v>
      </c>
      <c r="R15" s="39">
        <f t="shared" si="4"/>
        <v>62182881.189999998</v>
      </c>
      <c r="S15" s="39">
        <f>'[1]Access-Ago'!O15</f>
        <v>62182881.189999998</v>
      </c>
      <c r="T15" s="40">
        <f t="shared" si="1"/>
        <v>1</v>
      </c>
      <c r="U15" s="39">
        <f>'[1]Access-Ago'!P15</f>
        <v>62182881.189999998</v>
      </c>
      <c r="V15" s="40">
        <f t="shared" si="2"/>
        <v>1</v>
      </c>
      <c r="W15" s="39">
        <f>'[1]Access-Ago'!Q15</f>
        <v>62182881.189999998</v>
      </c>
      <c r="X15" s="40">
        <f t="shared" si="3"/>
        <v>1</v>
      </c>
    </row>
    <row r="16" spans="1:24" s="41" customFormat="1" ht="28.5" customHeight="1" x14ac:dyDescent="0.25">
      <c r="A16" s="34" t="str">
        <f>'[1]Access-Ago'!A16</f>
        <v>36901</v>
      </c>
      <c r="B16" s="34" t="str">
        <f>'[1]Access-Ago'!B16</f>
        <v>FUNDO NACIONAL DE SAUDE</v>
      </c>
      <c r="C16" s="34" t="str">
        <f>CONCATENATE('[1]Access-Ago'!C16,".",'[1]Access-Ago'!D16)</f>
        <v>28.846</v>
      </c>
      <c r="D16" s="34" t="str">
        <f>CONCATENATE('[1]Access-Ago'!E16,".",'[1]Access-Ago'!G16)</f>
        <v>0901.00WU</v>
      </c>
      <c r="E16" s="35" t="str">
        <f>'[1]Access-Ago'!F16</f>
        <v>OPERACOES ESPECIAIS: CUMPRIMENTO DE SENTENCAS JUDICIAIS</v>
      </c>
      <c r="F16" s="36" t="str">
        <f>'[1]Access-Ago'!H16</f>
        <v>SENTENCAS JUDICIAIS TRANSITADAS EM JULGADO (PRECATORIOS) - E</v>
      </c>
      <c r="G16" s="34" t="str">
        <f>'[1]Access-Ago'!I16</f>
        <v>2</v>
      </c>
      <c r="H16" s="34" t="str">
        <f>'[1]Access-Ago'!J16</f>
        <v>1001</v>
      </c>
      <c r="I16" s="35" t="str">
        <f>'[1]Access-Ago'!K16</f>
        <v>RECURSOS LIVRES DA SEGURIDADE SOCIAL</v>
      </c>
      <c r="J16" s="34" t="str">
        <f>'[1]Access-Ago'!L16</f>
        <v>3</v>
      </c>
      <c r="K16" s="37"/>
      <c r="L16" s="37"/>
      <c r="M16" s="37"/>
      <c r="N16" s="38">
        <f t="shared" si="0"/>
        <v>0</v>
      </c>
      <c r="O16" s="37">
        <v>0</v>
      </c>
      <c r="P16" s="39">
        <f>IF('[1]Access-Ago'!N16=0,'[1]Access-Ago'!M16,0)</f>
        <v>0</v>
      </c>
      <c r="Q16" s="39">
        <f>IF('[1]Access-Ago'!N16&gt;0,'[1]Access-Ago'!N16-('[1]Access-Ago'!N16-'[1]Access-Ago'!M16),0)</f>
        <v>23042445.780000001</v>
      </c>
      <c r="R16" s="39">
        <f t="shared" si="4"/>
        <v>23042445.780000001</v>
      </c>
      <c r="S16" s="39">
        <f>'[1]Access-Ago'!O16</f>
        <v>23042445.780000001</v>
      </c>
      <c r="T16" s="40">
        <f t="shared" si="1"/>
        <v>1</v>
      </c>
      <c r="U16" s="39">
        <f>'[1]Access-Ago'!P16</f>
        <v>23042445.780000001</v>
      </c>
      <c r="V16" s="40">
        <f t="shared" si="2"/>
        <v>1</v>
      </c>
      <c r="W16" s="39">
        <f>'[1]Access-Ago'!Q16</f>
        <v>23042445.780000001</v>
      </c>
      <c r="X16" s="40">
        <f t="shared" si="3"/>
        <v>1</v>
      </c>
    </row>
    <row r="17" spans="1:24" s="41" customFormat="1" ht="28.5" customHeight="1" x14ac:dyDescent="0.25">
      <c r="A17" s="34" t="str">
        <f>'[1]Access-Ago'!A17</f>
        <v>36901</v>
      </c>
      <c r="B17" s="34" t="str">
        <f>'[1]Access-Ago'!B17</f>
        <v>FUNDO NACIONAL DE SAUDE</v>
      </c>
      <c r="C17" s="34" t="str">
        <f>CONCATENATE('[1]Access-Ago'!C17,".",'[1]Access-Ago'!D17)</f>
        <v>28.846</v>
      </c>
      <c r="D17" s="34" t="str">
        <f>CONCATENATE('[1]Access-Ago'!E17,".",'[1]Access-Ago'!G17)</f>
        <v>0901.0625</v>
      </c>
      <c r="E17" s="35" t="str">
        <f>'[1]Access-Ago'!F17</f>
        <v>OPERACOES ESPECIAIS: CUMPRIMENTO DE SENTENCAS JUDICIAIS</v>
      </c>
      <c r="F17" s="36" t="str">
        <f>'[1]Access-Ago'!H17</f>
        <v>SENTENCAS JUDICIAIS TRANSITADAS EM JULGADO DE PEQUENO VALOR</v>
      </c>
      <c r="G17" s="34" t="str">
        <f>'[1]Access-Ago'!I17</f>
        <v>2</v>
      </c>
      <c r="H17" s="34" t="str">
        <f>'[1]Access-Ago'!J17</f>
        <v>1000</v>
      </c>
      <c r="I17" s="35" t="str">
        <f>'[1]Access-Ago'!K17</f>
        <v>RECURSOS LIVRES DA UNIAO</v>
      </c>
      <c r="J17" s="34" t="str">
        <f>'[1]Access-Ago'!L17</f>
        <v>3</v>
      </c>
      <c r="K17" s="37"/>
      <c r="L17" s="37"/>
      <c r="M17" s="37"/>
      <c r="N17" s="38">
        <f t="shared" si="0"/>
        <v>0</v>
      </c>
      <c r="O17" s="37">
        <v>0</v>
      </c>
      <c r="P17" s="39">
        <f>IF('[1]Access-Ago'!N17=0,'[1]Access-Ago'!M17,0)</f>
        <v>71709</v>
      </c>
      <c r="Q17" s="39">
        <f>IF('[1]Access-Ago'!N17&gt;0,'[1]Access-Ago'!N17-('[1]Access-Ago'!N17-'[1]Access-Ago'!M17),0)</f>
        <v>0</v>
      </c>
      <c r="R17" s="39">
        <f t="shared" si="4"/>
        <v>71709</v>
      </c>
      <c r="S17" s="39">
        <f>'[1]Access-Ago'!O17</f>
        <v>71706.98</v>
      </c>
      <c r="T17" s="40">
        <f t="shared" si="1"/>
        <v>0.99997183059309147</v>
      </c>
      <c r="U17" s="39">
        <f>'[1]Access-Ago'!P17</f>
        <v>71706.98</v>
      </c>
      <c r="V17" s="40">
        <f t="shared" si="2"/>
        <v>0.99997183059309147</v>
      </c>
      <c r="W17" s="39">
        <f>'[1]Access-Ago'!Q17</f>
        <v>71706.98</v>
      </c>
      <c r="X17" s="40">
        <f t="shared" si="3"/>
        <v>0.99997183059309147</v>
      </c>
    </row>
    <row r="18" spans="1:24" s="41" customFormat="1" ht="28.5" customHeight="1" x14ac:dyDescent="0.25">
      <c r="A18" s="34" t="str">
        <f>'[1]Access-Ago'!A18</f>
        <v>40901</v>
      </c>
      <c r="B18" s="34" t="str">
        <f>'[1]Access-Ago'!B18</f>
        <v>FUNDO DE AMPARO AO TRABALHADOR - FAT</v>
      </c>
      <c r="C18" s="34" t="str">
        <f>CONCATENATE('[1]Access-Ago'!C18,".",'[1]Access-Ago'!D18)</f>
        <v>28.846</v>
      </c>
      <c r="D18" s="34" t="str">
        <f>CONCATENATE('[1]Access-Ago'!E18,".",'[1]Access-Ago'!G18)</f>
        <v>0901.00WU</v>
      </c>
      <c r="E18" s="35" t="str">
        <f>'[1]Access-Ago'!F18</f>
        <v>OPERACOES ESPECIAIS: CUMPRIMENTO DE SENTENCAS JUDICIAIS</v>
      </c>
      <c r="F18" s="36" t="str">
        <f>'[1]Access-Ago'!H18</f>
        <v>SENTENCAS JUDICIAIS TRANSITADAS EM JULGADO (PRECATORIOS) - E</v>
      </c>
      <c r="G18" s="34" t="str">
        <f>'[1]Access-Ago'!I18</f>
        <v>2</v>
      </c>
      <c r="H18" s="34" t="str">
        <f>'[1]Access-Ago'!J18</f>
        <v>1040</v>
      </c>
      <c r="I18" s="35" t="str">
        <f>'[1]Access-Ago'!K18</f>
        <v>SEGURO-DESEMPREGO, ABONO SALARIAL E PREV.SOC.</v>
      </c>
      <c r="J18" s="34" t="str">
        <f>'[1]Access-Ago'!L18</f>
        <v>3</v>
      </c>
      <c r="K18" s="37"/>
      <c r="L18" s="37"/>
      <c r="M18" s="37"/>
      <c r="N18" s="38">
        <f t="shared" si="0"/>
        <v>0</v>
      </c>
      <c r="O18" s="37">
        <v>0</v>
      </c>
      <c r="P18" s="39">
        <f>IF('[1]Access-Ago'!N18=0,'[1]Access-Ago'!M18,0)</f>
        <v>0</v>
      </c>
      <c r="Q18" s="39">
        <f>IF('[1]Access-Ago'!N18&gt;0,'[1]Access-Ago'!N18-('[1]Access-Ago'!N18-'[1]Access-Ago'!M18),0)</f>
        <v>114535.6</v>
      </c>
      <c r="R18" s="39">
        <f t="shared" si="4"/>
        <v>114535.6</v>
      </c>
      <c r="S18" s="39">
        <f>'[1]Access-Ago'!O18</f>
        <v>114535.6</v>
      </c>
      <c r="T18" s="40">
        <f t="shared" si="1"/>
        <v>1</v>
      </c>
      <c r="U18" s="39">
        <f>'[1]Access-Ago'!P18</f>
        <v>114535.6</v>
      </c>
      <c r="V18" s="40">
        <f t="shared" si="2"/>
        <v>1</v>
      </c>
      <c r="W18" s="39">
        <f>'[1]Access-Ago'!Q18</f>
        <v>114535.6</v>
      </c>
      <c r="X18" s="40">
        <f t="shared" si="3"/>
        <v>1</v>
      </c>
    </row>
    <row r="19" spans="1:24" s="41" customFormat="1" ht="28.5" customHeight="1" x14ac:dyDescent="0.25">
      <c r="A19" s="34" t="str">
        <f>'[1]Access-Ago'!A19</f>
        <v>40901</v>
      </c>
      <c r="B19" s="34" t="str">
        <f>'[1]Access-Ago'!B19</f>
        <v>FUNDO DE AMPARO AO TRABALHADOR - FAT</v>
      </c>
      <c r="C19" s="34" t="str">
        <f>CONCATENATE('[1]Access-Ago'!C19,".",'[1]Access-Ago'!D19)</f>
        <v>28.846</v>
      </c>
      <c r="D19" s="34" t="str">
        <f>CONCATENATE('[1]Access-Ago'!E19,".",'[1]Access-Ago'!G19)</f>
        <v>0901.0625</v>
      </c>
      <c r="E19" s="35" t="str">
        <f>'[1]Access-Ago'!F19</f>
        <v>OPERACOES ESPECIAIS: CUMPRIMENTO DE SENTENCAS JUDICIAIS</v>
      </c>
      <c r="F19" s="36" t="str">
        <f>'[1]Access-Ago'!H19</f>
        <v>SENTENCAS JUDICIAIS TRANSITADAS EM JULGADO DE PEQUENO VALOR</v>
      </c>
      <c r="G19" s="34" t="str">
        <f>'[1]Access-Ago'!I19</f>
        <v>2</v>
      </c>
      <c r="H19" s="34" t="str">
        <f>'[1]Access-Ago'!J19</f>
        <v>1040</v>
      </c>
      <c r="I19" s="35" t="str">
        <f>'[1]Access-Ago'!K19</f>
        <v>SEGURO-DESEMPREGO, ABONO SALARIAL E PREV.SOC.</v>
      </c>
      <c r="J19" s="34" t="str">
        <f>'[1]Access-Ago'!L19</f>
        <v>3</v>
      </c>
      <c r="K19" s="37"/>
      <c r="L19" s="37"/>
      <c r="M19" s="37"/>
      <c r="N19" s="38">
        <f t="shared" si="0"/>
        <v>0</v>
      </c>
      <c r="O19" s="37">
        <v>0</v>
      </c>
      <c r="P19" s="39">
        <f>IF('[1]Access-Ago'!N19=0,'[1]Access-Ago'!M19,0)</f>
        <v>327196</v>
      </c>
      <c r="Q19" s="39">
        <f>IF('[1]Access-Ago'!N19&gt;0,'[1]Access-Ago'!N19-('[1]Access-Ago'!N19-'[1]Access-Ago'!M19),0)</f>
        <v>0</v>
      </c>
      <c r="R19" s="39">
        <f t="shared" si="4"/>
        <v>327196</v>
      </c>
      <c r="S19" s="39">
        <f>'[1]Access-Ago'!O19</f>
        <v>327192.83</v>
      </c>
      <c r="T19" s="40">
        <f t="shared" si="1"/>
        <v>0.99999031161750151</v>
      </c>
      <c r="U19" s="39">
        <f>'[1]Access-Ago'!P19</f>
        <v>327192.83</v>
      </c>
      <c r="V19" s="40">
        <f t="shared" si="2"/>
        <v>0.99999031161750151</v>
      </c>
      <c r="W19" s="39">
        <f>'[1]Access-Ago'!Q19</f>
        <v>327192.83</v>
      </c>
      <c r="X19" s="40">
        <f t="shared" si="3"/>
        <v>0.99999031161750151</v>
      </c>
    </row>
    <row r="20" spans="1:24" s="41" customFormat="1" ht="28.5" customHeight="1" x14ac:dyDescent="0.25">
      <c r="A20" s="34" t="str">
        <f>'[1]Access-Ago'!A20</f>
        <v>55901</v>
      </c>
      <c r="B20" s="34" t="str">
        <f>'[1]Access-Ago'!B20</f>
        <v>FUNDO NACIONAL DE ASSISTENCIA SOCIAL</v>
      </c>
      <c r="C20" s="34" t="str">
        <f>CONCATENATE('[1]Access-Ago'!C20,".",'[1]Access-Ago'!D20)</f>
        <v>28.846</v>
      </c>
      <c r="D20" s="34" t="str">
        <f>CONCATENATE('[1]Access-Ago'!E20,".",'[1]Access-Ago'!G20)</f>
        <v>0901.00WU</v>
      </c>
      <c r="E20" s="35" t="str">
        <f>'[1]Access-Ago'!F20</f>
        <v>OPERACOES ESPECIAIS: CUMPRIMENTO DE SENTENCAS JUDICIAIS</v>
      </c>
      <c r="F20" s="36" t="str">
        <f>'[1]Access-Ago'!H20</f>
        <v>SENTENCAS JUDICIAIS TRANSITADAS EM JULGADO (PRECATORIOS) - E</v>
      </c>
      <c r="G20" s="34" t="str">
        <f>'[1]Access-Ago'!I20</f>
        <v>2</v>
      </c>
      <c r="H20" s="34" t="str">
        <f>'[1]Access-Ago'!J20</f>
        <v>1002</v>
      </c>
      <c r="I20" s="35" t="str">
        <f>'[1]Access-Ago'!K20</f>
        <v>ATIVIDADES-FIM DA SEGURIDADE SOCIAL</v>
      </c>
      <c r="J20" s="34" t="str">
        <f>'[1]Access-Ago'!L20</f>
        <v>3</v>
      </c>
      <c r="K20" s="37"/>
      <c r="L20" s="37"/>
      <c r="M20" s="37"/>
      <c r="N20" s="38">
        <f t="shared" si="0"/>
        <v>0</v>
      </c>
      <c r="O20" s="37">
        <v>0</v>
      </c>
      <c r="P20" s="39">
        <f>IF('[1]Access-Ago'!N20=0,'[1]Access-Ago'!M20,0)</f>
        <v>0</v>
      </c>
      <c r="Q20" s="39">
        <f>IF('[1]Access-Ago'!N20&gt;0,'[1]Access-Ago'!N20-('[1]Access-Ago'!N20-'[1]Access-Ago'!M20),0)</f>
        <v>90047694.390000001</v>
      </c>
      <c r="R20" s="39">
        <f t="shared" si="4"/>
        <v>90047694.390000001</v>
      </c>
      <c r="S20" s="39">
        <f>'[1]Access-Ago'!O20</f>
        <v>89751555.189999998</v>
      </c>
      <c r="T20" s="40">
        <f t="shared" si="1"/>
        <v>0.9967113072466085</v>
      </c>
      <c r="U20" s="39">
        <f>'[1]Access-Ago'!P20</f>
        <v>89751555.189999998</v>
      </c>
      <c r="V20" s="40">
        <f t="shared" si="2"/>
        <v>0.9967113072466085</v>
      </c>
      <c r="W20" s="39">
        <f>'[1]Access-Ago'!Q20</f>
        <v>89751555.189999998</v>
      </c>
      <c r="X20" s="40">
        <f t="shared" si="3"/>
        <v>0.9967113072466085</v>
      </c>
    </row>
    <row r="21" spans="1:24" s="41" customFormat="1" ht="28.5" customHeight="1" x14ac:dyDescent="0.25">
      <c r="A21" s="34" t="str">
        <f>'[1]Access-Ago'!A21</f>
        <v>55901</v>
      </c>
      <c r="B21" s="34" t="str">
        <f>'[1]Access-Ago'!B21</f>
        <v>FUNDO NACIONAL DE ASSISTENCIA SOCIAL</v>
      </c>
      <c r="C21" s="34" t="str">
        <f>CONCATENATE('[1]Access-Ago'!C21,".",'[1]Access-Ago'!D21)</f>
        <v>28.846</v>
      </c>
      <c r="D21" s="34" t="str">
        <f>CONCATENATE('[1]Access-Ago'!E21,".",'[1]Access-Ago'!G21)</f>
        <v>0901.0625</v>
      </c>
      <c r="E21" s="35" t="str">
        <f>'[1]Access-Ago'!F21</f>
        <v>OPERACOES ESPECIAIS: CUMPRIMENTO DE SENTENCAS JUDICIAIS</v>
      </c>
      <c r="F21" s="36" t="str">
        <f>'[1]Access-Ago'!H21</f>
        <v>SENTENCAS JUDICIAIS TRANSITADAS EM JULGADO DE PEQUENO VALOR</v>
      </c>
      <c r="G21" s="34" t="str">
        <f>'[1]Access-Ago'!I21</f>
        <v>2</v>
      </c>
      <c r="H21" s="34" t="str">
        <f>'[1]Access-Ago'!J21</f>
        <v>1002</v>
      </c>
      <c r="I21" s="35" t="str">
        <f>'[1]Access-Ago'!K21</f>
        <v>ATIVIDADES-FIM DA SEGURIDADE SOCIAL</v>
      </c>
      <c r="J21" s="34" t="str">
        <f>'[1]Access-Ago'!L21</f>
        <v>3</v>
      </c>
      <c r="K21" s="37"/>
      <c r="L21" s="37"/>
      <c r="M21" s="37"/>
      <c r="N21" s="38">
        <f t="shared" si="0"/>
        <v>0</v>
      </c>
      <c r="O21" s="37">
        <v>0</v>
      </c>
      <c r="P21" s="39">
        <f>IF('[1]Access-Ago'!N21=0,'[1]Access-Ago'!M21,0)</f>
        <v>365199431</v>
      </c>
      <c r="Q21" s="39">
        <f>IF('[1]Access-Ago'!N21&gt;0,'[1]Access-Ago'!N21-('[1]Access-Ago'!N21-'[1]Access-Ago'!M21),0)</f>
        <v>0</v>
      </c>
      <c r="R21" s="39">
        <f t="shared" si="4"/>
        <v>365199431</v>
      </c>
      <c r="S21" s="39">
        <f>'[1]Access-Ago'!O21</f>
        <v>365132814.69999999</v>
      </c>
      <c r="T21" s="40">
        <f t="shared" si="1"/>
        <v>0.99981758925577291</v>
      </c>
      <c r="U21" s="39">
        <f>'[1]Access-Ago'!P21</f>
        <v>365132814.69999999</v>
      </c>
      <c r="V21" s="40">
        <f t="shared" si="2"/>
        <v>0.99981758925577291</v>
      </c>
      <c r="W21" s="39">
        <f>'[1]Access-Ago'!Q21</f>
        <v>365132814.69999999</v>
      </c>
      <c r="X21" s="40">
        <f t="shared" si="3"/>
        <v>0.99981758925577291</v>
      </c>
    </row>
    <row r="22" spans="1:24" s="41" customFormat="1" ht="28.5" customHeight="1" x14ac:dyDescent="0.25">
      <c r="A22" s="34" t="str">
        <f>'[1]Access-Ago'!A22</f>
        <v>71103</v>
      </c>
      <c r="B22" s="34" t="str">
        <f>'[1]Access-Ago'!B22</f>
        <v>ENCARGOS FINANC.DA UNIAO-SENTENCAS JUDICIAIS</v>
      </c>
      <c r="C22" s="34" t="str">
        <f>CONCATENATE('[1]Access-Ago'!C22,".",'[1]Access-Ago'!D22)</f>
        <v>28.846</v>
      </c>
      <c r="D22" s="34" t="str">
        <f>CONCATENATE('[1]Access-Ago'!E22,".",'[1]Access-Ago'!G22)</f>
        <v>0901.00G5</v>
      </c>
      <c r="E22" s="35" t="str">
        <f>'[1]Access-Ago'!F22</f>
        <v>OPERACOES ESPECIAIS: CUMPRIMENTO DE SENTENCAS JUDICIAIS</v>
      </c>
      <c r="F22" s="36" t="str">
        <f>'[1]Access-Ago'!H22</f>
        <v>CONTRIBUICAO DA UNIAO, DE SUAS AUTARQUIAS E FUNDACOES PARA O</v>
      </c>
      <c r="G22" s="34" t="str">
        <f>'[1]Access-Ago'!I22</f>
        <v>1</v>
      </c>
      <c r="H22" s="34" t="str">
        <f>'[1]Access-Ago'!J22</f>
        <v>1000</v>
      </c>
      <c r="I22" s="35" t="str">
        <f>'[1]Access-Ago'!K22</f>
        <v>RECURSOS LIVRES DA UNIAO</v>
      </c>
      <c r="J22" s="34" t="str">
        <f>'[1]Access-Ago'!L22</f>
        <v>1</v>
      </c>
      <c r="K22" s="37"/>
      <c r="L22" s="37"/>
      <c r="M22" s="37"/>
      <c r="N22" s="38">
        <f t="shared" si="0"/>
        <v>0</v>
      </c>
      <c r="O22" s="37">
        <v>0</v>
      </c>
      <c r="P22" s="39">
        <f>IF('[1]Access-Ago'!N22=0,'[1]Access-Ago'!M22,0)</f>
        <v>10331149</v>
      </c>
      <c r="Q22" s="39">
        <f>IF('[1]Access-Ago'!N22&gt;0,'[1]Access-Ago'!N22-('[1]Access-Ago'!N22-'[1]Access-Ago'!M22),0)</f>
        <v>0</v>
      </c>
      <c r="R22" s="39">
        <f t="shared" si="4"/>
        <v>10331149</v>
      </c>
      <c r="S22" s="39">
        <f>'[1]Access-Ago'!O22</f>
        <v>10331140.02</v>
      </c>
      <c r="T22" s="40">
        <f t="shared" si="1"/>
        <v>0.99999913078400082</v>
      </c>
      <c r="U22" s="39">
        <f>'[1]Access-Ago'!P22</f>
        <v>10331140.02</v>
      </c>
      <c r="V22" s="40">
        <f t="shared" si="2"/>
        <v>0.99999913078400082</v>
      </c>
      <c r="W22" s="39">
        <f>'[1]Access-Ago'!Q22</f>
        <v>10331140.02</v>
      </c>
      <c r="X22" s="40">
        <f t="shared" si="3"/>
        <v>0.99999913078400082</v>
      </c>
    </row>
    <row r="23" spans="1:24" s="41" customFormat="1" ht="28.5" customHeight="1" x14ac:dyDescent="0.25">
      <c r="A23" s="34" t="str">
        <f>'[1]Access-Ago'!A23</f>
        <v>71103</v>
      </c>
      <c r="B23" s="34" t="str">
        <f>'[1]Access-Ago'!B23</f>
        <v>ENCARGOS FINANC.DA UNIAO-SENTENCAS JUDICIAIS</v>
      </c>
      <c r="C23" s="34" t="str">
        <f>CONCATENATE('[1]Access-Ago'!C23,".",'[1]Access-Ago'!D23)</f>
        <v>28.846</v>
      </c>
      <c r="D23" s="34" t="str">
        <f>CONCATENATE('[1]Access-Ago'!E23,".",'[1]Access-Ago'!G23)</f>
        <v>0901.00WU</v>
      </c>
      <c r="E23" s="35" t="str">
        <f>'[1]Access-Ago'!F23</f>
        <v>OPERACOES ESPECIAIS: CUMPRIMENTO DE SENTENCAS JUDICIAIS</v>
      </c>
      <c r="F23" s="36" t="str">
        <f>'[1]Access-Ago'!H23</f>
        <v>SENTENCAS JUDICIAIS TRANSITADAS EM JULGADO (PRECATORIOS) - E</v>
      </c>
      <c r="G23" s="34" t="str">
        <f>'[1]Access-Ago'!I23</f>
        <v>1</v>
      </c>
      <c r="H23" s="34" t="str">
        <f>'[1]Access-Ago'!J23</f>
        <v>1000</v>
      </c>
      <c r="I23" s="35" t="str">
        <f>'[1]Access-Ago'!K23</f>
        <v>RECURSOS LIVRES DA UNIAO</v>
      </c>
      <c r="J23" s="34" t="str">
        <f>'[1]Access-Ago'!L23</f>
        <v>5</v>
      </c>
      <c r="K23" s="37"/>
      <c r="L23" s="37"/>
      <c r="M23" s="37"/>
      <c r="N23" s="38">
        <f t="shared" si="0"/>
        <v>0</v>
      </c>
      <c r="O23" s="37">
        <v>0</v>
      </c>
      <c r="P23" s="39">
        <f>IF('[1]Access-Ago'!N23=0,'[1]Access-Ago'!M23,0)</f>
        <v>0</v>
      </c>
      <c r="Q23" s="39">
        <f>IF('[1]Access-Ago'!N23&gt;0,'[1]Access-Ago'!N23-('[1]Access-Ago'!N23-'[1]Access-Ago'!M23),0)</f>
        <v>382421381.99000001</v>
      </c>
      <c r="R23" s="39">
        <f t="shared" si="4"/>
        <v>382421381.99000001</v>
      </c>
      <c r="S23" s="39">
        <f>'[1]Access-Ago'!O23</f>
        <v>382421381.99000001</v>
      </c>
      <c r="T23" s="40">
        <f t="shared" si="1"/>
        <v>1</v>
      </c>
      <c r="U23" s="39">
        <f>'[1]Access-Ago'!P23</f>
        <v>382421381.99000001</v>
      </c>
      <c r="V23" s="40">
        <f t="shared" si="2"/>
        <v>1</v>
      </c>
      <c r="W23" s="39">
        <f>'[1]Access-Ago'!Q23</f>
        <v>382421381.99000001</v>
      </c>
      <c r="X23" s="40">
        <f t="shared" si="3"/>
        <v>1</v>
      </c>
    </row>
    <row r="24" spans="1:24" s="41" customFormat="1" ht="28.5" customHeight="1" x14ac:dyDescent="0.25">
      <c r="A24" s="34" t="str">
        <f>'[1]Access-Ago'!A24</f>
        <v>71103</v>
      </c>
      <c r="B24" s="34" t="str">
        <f>'[1]Access-Ago'!B24</f>
        <v>ENCARGOS FINANC.DA UNIAO-SENTENCAS JUDICIAIS</v>
      </c>
      <c r="C24" s="34" t="str">
        <f>CONCATENATE('[1]Access-Ago'!C24,".",'[1]Access-Ago'!D24)</f>
        <v>28.846</v>
      </c>
      <c r="D24" s="34" t="str">
        <f>CONCATENATE('[1]Access-Ago'!E24,".",'[1]Access-Ago'!G24)</f>
        <v>0901.00WU</v>
      </c>
      <c r="E24" s="35" t="str">
        <f>'[1]Access-Ago'!F24</f>
        <v>OPERACOES ESPECIAIS: CUMPRIMENTO DE SENTENCAS JUDICIAIS</v>
      </c>
      <c r="F24" s="36" t="str">
        <f>'[1]Access-Ago'!H24</f>
        <v>SENTENCAS JUDICIAIS TRANSITADAS EM JULGADO (PRECATORIOS) - E</v>
      </c>
      <c r="G24" s="34" t="str">
        <f>'[1]Access-Ago'!I24</f>
        <v>1</v>
      </c>
      <c r="H24" s="34" t="str">
        <f>'[1]Access-Ago'!J24</f>
        <v>1000</v>
      </c>
      <c r="I24" s="35" t="str">
        <f>'[1]Access-Ago'!K24</f>
        <v>RECURSOS LIVRES DA UNIAO</v>
      </c>
      <c r="J24" s="34" t="str">
        <f>'[1]Access-Ago'!L24</f>
        <v>3</v>
      </c>
      <c r="K24" s="37"/>
      <c r="L24" s="37"/>
      <c r="M24" s="37"/>
      <c r="N24" s="38">
        <f t="shared" si="0"/>
        <v>0</v>
      </c>
      <c r="O24" s="37">
        <v>0</v>
      </c>
      <c r="P24" s="39">
        <f>IF('[1]Access-Ago'!N24=0,'[1]Access-Ago'!M24,0)</f>
        <v>0</v>
      </c>
      <c r="Q24" s="39">
        <f>IF('[1]Access-Ago'!N24&gt;0,'[1]Access-Ago'!N24-('[1]Access-Ago'!N24-'[1]Access-Ago'!M24),0)</f>
        <v>8087278835.3599997</v>
      </c>
      <c r="R24" s="39">
        <f t="shared" si="4"/>
        <v>8087278835.3599997</v>
      </c>
      <c r="S24" s="39">
        <f>'[1]Access-Ago'!O24</f>
        <v>8087152175.1400003</v>
      </c>
      <c r="T24" s="40">
        <f t="shared" si="1"/>
        <v>0.99998433833894218</v>
      </c>
      <c r="U24" s="39">
        <f>'[1]Access-Ago'!P24</f>
        <v>8087152175.1400003</v>
      </c>
      <c r="V24" s="40">
        <f t="shared" si="2"/>
        <v>0.99998433833894218</v>
      </c>
      <c r="W24" s="39">
        <f>'[1]Access-Ago'!Q24</f>
        <v>8087152175.1400003</v>
      </c>
      <c r="X24" s="40">
        <f t="shared" si="3"/>
        <v>0.99998433833894218</v>
      </c>
    </row>
    <row r="25" spans="1:24" s="41" customFormat="1" ht="28.5" customHeight="1" x14ac:dyDescent="0.25">
      <c r="A25" s="34" t="str">
        <f>'[1]Access-Ago'!A25</f>
        <v>71103</v>
      </c>
      <c r="B25" s="34" t="str">
        <f>'[1]Access-Ago'!B25</f>
        <v>ENCARGOS FINANC.DA UNIAO-SENTENCAS JUDICIAIS</v>
      </c>
      <c r="C25" s="34" t="str">
        <f>CONCATENATE('[1]Access-Ago'!C25,".",'[1]Access-Ago'!D25)</f>
        <v>28.846</v>
      </c>
      <c r="D25" s="34" t="str">
        <f>CONCATENATE('[1]Access-Ago'!E25,".",'[1]Access-Ago'!G25)</f>
        <v>0901.00WU</v>
      </c>
      <c r="E25" s="35" t="str">
        <f>'[1]Access-Ago'!F25</f>
        <v>OPERACOES ESPECIAIS: CUMPRIMENTO DE SENTENCAS JUDICIAIS</v>
      </c>
      <c r="F25" s="36" t="str">
        <f>'[1]Access-Ago'!H25</f>
        <v>SENTENCAS JUDICIAIS TRANSITADAS EM JULGADO (PRECATORIOS) - E</v>
      </c>
      <c r="G25" s="34" t="str">
        <f>'[1]Access-Ago'!I25</f>
        <v>1</v>
      </c>
      <c r="H25" s="34" t="str">
        <f>'[1]Access-Ago'!J25</f>
        <v>1000</v>
      </c>
      <c r="I25" s="35" t="str">
        <f>'[1]Access-Ago'!K25</f>
        <v>RECURSOS LIVRES DA UNIAO</v>
      </c>
      <c r="J25" s="34" t="str">
        <f>'[1]Access-Ago'!L25</f>
        <v>1</v>
      </c>
      <c r="K25" s="37"/>
      <c r="L25" s="37"/>
      <c r="M25" s="37"/>
      <c r="N25" s="38">
        <f t="shared" si="0"/>
        <v>0</v>
      </c>
      <c r="O25" s="37">
        <v>0</v>
      </c>
      <c r="P25" s="39">
        <f>IF('[1]Access-Ago'!N25=0,'[1]Access-Ago'!M25,0)</f>
        <v>0</v>
      </c>
      <c r="Q25" s="39">
        <f>IF('[1]Access-Ago'!N25&gt;0,'[1]Access-Ago'!N25-('[1]Access-Ago'!N25-'[1]Access-Ago'!M25),0)</f>
        <v>587308541.82000005</v>
      </c>
      <c r="R25" s="39">
        <f t="shared" si="4"/>
        <v>587308541.82000005</v>
      </c>
      <c r="S25" s="39">
        <f>'[1]Access-Ago'!O25</f>
        <v>587194603.51999998</v>
      </c>
      <c r="T25" s="40">
        <f t="shared" si="1"/>
        <v>0.99980599924590408</v>
      </c>
      <c r="U25" s="39">
        <f>'[1]Access-Ago'!P25</f>
        <v>587194603.51999998</v>
      </c>
      <c r="V25" s="40">
        <f t="shared" si="2"/>
        <v>0.99980599924590408</v>
      </c>
      <c r="W25" s="39">
        <f>'[1]Access-Ago'!Q25</f>
        <v>587194603.51999998</v>
      </c>
      <c r="X25" s="40">
        <f t="shared" si="3"/>
        <v>0.99980599924590408</v>
      </c>
    </row>
    <row r="26" spans="1:24" s="41" customFormat="1" ht="28.5" customHeight="1" x14ac:dyDescent="0.25">
      <c r="A26" s="34" t="str">
        <f>'[1]Access-Ago'!A26</f>
        <v>71103</v>
      </c>
      <c r="B26" s="34" t="str">
        <f>'[1]Access-Ago'!B26</f>
        <v>ENCARGOS FINANC.DA UNIAO-SENTENCAS JUDICIAIS</v>
      </c>
      <c r="C26" s="34" t="str">
        <f>CONCATENATE('[1]Access-Ago'!C26,".",'[1]Access-Ago'!D26)</f>
        <v>28.846</v>
      </c>
      <c r="D26" s="34" t="str">
        <f>CONCATENATE('[1]Access-Ago'!E26,".",'[1]Access-Ago'!G26)</f>
        <v>0901.0625</v>
      </c>
      <c r="E26" s="35" t="str">
        <f>'[1]Access-Ago'!F26</f>
        <v>OPERACOES ESPECIAIS: CUMPRIMENTO DE SENTENCAS JUDICIAIS</v>
      </c>
      <c r="F26" s="36" t="str">
        <f>'[1]Access-Ago'!H26</f>
        <v>SENTENCAS JUDICIAIS TRANSITADAS EM JULGADO DE PEQUENO VALOR</v>
      </c>
      <c r="G26" s="34" t="str">
        <f>'[1]Access-Ago'!I26</f>
        <v>1</v>
      </c>
      <c r="H26" s="34" t="str">
        <f>'[1]Access-Ago'!J26</f>
        <v>1000</v>
      </c>
      <c r="I26" s="35" t="str">
        <f>'[1]Access-Ago'!K26</f>
        <v>RECURSOS LIVRES DA UNIAO</v>
      </c>
      <c r="J26" s="34" t="str">
        <f>'[1]Access-Ago'!L26</f>
        <v>5</v>
      </c>
      <c r="K26" s="37"/>
      <c r="L26" s="37"/>
      <c r="M26" s="37"/>
      <c r="N26" s="38">
        <f t="shared" si="0"/>
        <v>0</v>
      </c>
      <c r="O26" s="37">
        <v>0</v>
      </c>
      <c r="P26" s="39">
        <f>IF('[1]Access-Ago'!N26=0,'[1]Access-Ago'!M26,0)</f>
        <v>438967</v>
      </c>
      <c r="Q26" s="39">
        <f>IF('[1]Access-Ago'!N26&gt;0,'[1]Access-Ago'!N26-('[1]Access-Ago'!N26-'[1]Access-Ago'!M26),0)</f>
        <v>0</v>
      </c>
      <c r="R26" s="39">
        <f t="shared" si="4"/>
        <v>438967</v>
      </c>
      <c r="S26" s="39">
        <f>'[1]Access-Ago'!O26</f>
        <v>438963.73</v>
      </c>
      <c r="T26" s="40">
        <f t="shared" si="1"/>
        <v>0.99999255069287663</v>
      </c>
      <c r="U26" s="39">
        <f>'[1]Access-Ago'!P26</f>
        <v>438963.73</v>
      </c>
      <c r="V26" s="40">
        <f t="shared" si="2"/>
        <v>0.99999255069287663</v>
      </c>
      <c r="W26" s="39">
        <f>'[1]Access-Ago'!Q26</f>
        <v>438963.73</v>
      </c>
      <c r="X26" s="40">
        <f t="shared" si="3"/>
        <v>0.99999255069287663</v>
      </c>
    </row>
    <row r="27" spans="1:24" s="41" customFormat="1" ht="28.5" customHeight="1" x14ac:dyDescent="0.25">
      <c r="A27" s="34" t="str">
        <f>'[1]Access-Ago'!A27</f>
        <v>71103</v>
      </c>
      <c r="B27" s="34" t="str">
        <f>'[1]Access-Ago'!B27</f>
        <v>ENCARGOS FINANC.DA UNIAO-SENTENCAS JUDICIAIS</v>
      </c>
      <c r="C27" s="34" t="str">
        <f>CONCATENATE('[1]Access-Ago'!C27,".",'[1]Access-Ago'!D27)</f>
        <v>28.846</v>
      </c>
      <c r="D27" s="34" t="str">
        <f>CONCATENATE('[1]Access-Ago'!E27,".",'[1]Access-Ago'!G27)</f>
        <v>0901.0625</v>
      </c>
      <c r="E27" s="35" t="str">
        <f>'[1]Access-Ago'!F27</f>
        <v>OPERACOES ESPECIAIS: CUMPRIMENTO DE SENTENCAS JUDICIAIS</v>
      </c>
      <c r="F27" s="36" t="str">
        <f>'[1]Access-Ago'!H27</f>
        <v>SENTENCAS JUDICIAIS TRANSITADAS EM JULGADO DE PEQUENO VALOR</v>
      </c>
      <c r="G27" s="34" t="str">
        <f>'[1]Access-Ago'!I27</f>
        <v>1</v>
      </c>
      <c r="H27" s="34" t="str">
        <f>'[1]Access-Ago'!J27</f>
        <v>1000</v>
      </c>
      <c r="I27" s="35" t="str">
        <f>'[1]Access-Ago'!K27</f>
        <v>RECURSOS LIVRES DA UNIAO</v>
      </c>
      <c r="J27" s="34" t="str">
        <f>'[1]Access-Ago'!L27</f>
        <v>3</v>
      </c>
      <c r="K27" s="37"/>
      <c r="L27" s="37"/>
      <c r="M27" s="37"/>
      <c r="N27" s="38">
        <f t="shared" si="0"/>
        <v>0</v>
      </c>
      <c r="O27" s="37">
        <v>0</v>
      </c>
      <c r="P27" s="39">
        <f>IF('[1]Access-Ago'!N27=0,'[1]Access-Ago'!M27,0)</f>
        <v>589309869</v>
      </c>
      <c r="Q27" s="39">
        <f>IF('[1]Access-Ago'!N27&gt;0,'[1]Access-Ago'!N27-('[1]Access-Ago'!N27-'[1]Access-Ago'!M27),0)</f>
        <v>0</v>
      </c>
      <c r="R27" s="39">
        <f t="shared" si="4"/>
        <v>589309869</v>
      </c>
      <c r="S27" s="39">
        <f>'[1]Access-Ago'!O27</f>
        <v>589207196.73000002</v>
      </c>
      <c r="T27" s="40">
        <f t="shared" si="1"/>
        <v>0.9998257754105252</v>
      </c>
      <c r="U27" s="39">
        <f>'[1]Access-Ago'!P27</f>
        <v>589207196.73000002</v>
      </c>
      <c r="V27" s="40">
        <f t="shared" si="2"/>
        <v>0.9998257754105252</v>
      </c>
      <c r="W27" s="39">
        <f>'[1]Access-Ago'!Q27</f>
        <v>589207196.73000002</v>
      </c>
      <c r="X27" s="40">
        <f t="shared" si="3"/>
        <v>0.9998257754105252</v>
      </c>
    </row>
    <row r="28" spans="1:24" s="41" customFormat="1" ht="28.5" customHeight="1" x14ac:dyDescent="0.25">
      <c r="A28" s="34" t="str">
        <f>'[1]Access-Ago'!A28</f>
        <v>71103</v>
      </c>
      <c r="B28" s="34" t="str">
        <f>'[1]Access-Ago'!B28</f>
        <v>ENCARGOS FINANC.DA UNIAO-SENTENCAS JUDICIAIS</v>
      </c>
      <c r="C28" s="34" t="str">
        <f>CONCATENATE('[1]Access-Ago'!C28,".",'[1]Access-Ago'!D28)</f>
        <v>28.846</v>
      </c>
      <c r="D28" s="34" t="str">
        <f>CONCATENATE('[1]Access-Ago'!E28,".",'[1]Access-Ago'!G28)</f>
        <v>0901.0625</v>
      </c>
      <c r="E28" s="35" t="str">
        <f>'[1]Access-Ago'!F28</f>
        <v>OPERACOES ESPECIAIS: CUMPRIMENTO DE SENTENCAS JUDICIAIS</v>
      </c>
      <c r="F28" s="36" t="str">
        <f>'[1]Access-Ago'!H28</f>
        <v>SENTENCAS JUDICIAIS TRANSITADAS EM JULGADO DE PEQUENO VALOR</v>
      </c>
      <c r="G28" s="34" t="str">
        <f>'[1]Access-Ago'!I28</f>
        <v>1</v>
      </c>
      <c r="H28" s="34" t="str">
        <f>'[1]Access-Ago'!J28</f>
        <v>1000</v>
      </c>
      <c r="I28" s="35" t="str">
        <f>'[1]Access-Ago'!K28</f>
        <v>RECURSOS LIVRES DA UNIAO</v>
      </c>
      <c r="J28" s="34" t="str">
        <f>'[1]Access-Ago'!L28</f>
        <v>1</v>
      </c>
      <c r="K28" s="37"/>
      <c r="L28" s="37"/>
      <c r="M28" s="37"/>
      <c r="N28" s="38">
        <f t="shared" si="0"/>
        <v>0</v>
      </c>
      <c r="O28" s="37">
        <v>0</v>
      </c>
      <c r="P28" s="39">
        <f>IF('[1]Access-Ago'!N28=0,'[1]Access-Ago'!M28,0)</f>
        <v>56566661</v>
      </c>
      <c r="Q28" s="39">
        <f>IF('[1]Access-Ago'!N28&gt;0,'[1]Access-Ago'!N28-('[1]Access-Ago'!N28-'[1]Access-Ago'!M28),0)</f>
        <v>0</v>
      </c>
      <c r="R28" s="39">
        <f t="shared" si="4"/>
        <v>56566661</v>
      </c>
      <c r="S28" s="39">
        <f>'[1]Access-Ago'!O28</f>
        <v>56493051.210000001</v>
      </c>
      <c r="T28" s="40">
        <f t="shared" si="1"/>
        <v>0.9986987071766531</v>
      </c>
      <c r="U28" s="39">
        <f>'[1]Access-Ago'!P28</f>
        <v>56493051.210000001</v>
      </c>
      <c r="V28" s="40">
        <f t="shared" si="2"/>
        <v>0.9986987071766531</v>
      </c>
      <c r="W28" s="39">
        <f>'[1]Access-Ago'!Q28</f>
        <v>56493051.210000001</v>
      </c>
      <c r="X28" s="40">
        <f t="shared" si="3"/>
        <v>0.9986987071766531</v>
      </c>
    </row>
    <row r="29" spans="1:24" s="41" customFormat="1" ht="28.5" customHeight="1" thickBot="1" x14ac:dyDescent="0.3">
      <c r="A29" s="34" t="str">
        <f>'[1]Access-Ago'!A29</f>
        <v>71103</v>
      </c>
      <c r="B29" s="34" t="str">
        <f>'[1]Access-Ago'!B29</f>
        <v>ENCARGOS FINANC.DA UNIAO-SENTENCAS JUDICIAIS</v>
      </c>
      <c r="C29" s="34" t="str">
        <f>CONCATENATE('[1]Access-Ago'!C29,".",'[1]Access-Ago'!D29)</f>
        <v>28.846</v>
      </c>
      <c r="D29" s="34" t="str">
        <f>CONCATENATE('[1]Access-Ago'!E29,".",'[1]Access-Ago'!G29)</f>
        <v>0901.0EC7</v>
      </c>
      <c r="E29" s="35" t="str">
        <f>'[1]Access-Ago'!F29</f>
        <v>OPERACOES ESPECIAIS: CUMPRIMENTO DE SENTENCAS JUDICIAIS</v>
      </c>
      <c r="F29" s="36" t="str">
        <f>'[1]Access-Ago'!H29</f>
        <v>SENTENCAS JUDICIAIS TRANSITADAS EM JULGADO (PRECATORIOS RELA</v>
      </c>
      <c r="G29" s="34" t="str">
        <f>'[1]Access-Ago'!I29</f>
        <v>1</v>
      </c>
      <c r="H29" s="34" t="str">
        <f>'[1]Access-Ago'!J29</f>
        <v>1000</v>
      </c>
      <c r="I29" s="35" t="str">
        <f>'[1]Access-Ago'!K29</f>
        <v>RECURSOS LIVRES DA UNIAO</v>
      </c>
      <c r="J29" s="34" t="str">
        <f>'[1]Access-Ago'!L29</f>
        <v>3</v>
      </c>
      <c r="K29" s="37"/>
      <c r="L29" s="37"/>
      <c r="M29" s="37"/>
      <c r="N29" s="38">
        <f t="shared" si="0"/>
        <v>0</v>
      </c>
      <c r="O29" s="37">
        <v>0</v>
      </c>
      <c r="P29" s="39">
        <f>IF('[1]Access-Ago'!N29=0,'[1]Access-Ago'!M29,0)</f>
        <v>0</v>
      </c>
      <c r="Q29" s="39">
        <f>IF('[1]Access-Ago'!N29&gt;0,'[1]Access-Ago'!N29-('[1]Access-Ago'!N29-'[1]Access-Ago'!M29),0)</f>
        <v>174109.69</v>
      </c>
      <c r="R29" s="39">
        <f t="shared" si="4"/>
        <v>174109.69</v>
      </c>
      <c r="S29" s="39">
        <f>'[1]Access-Ago'!O29</f>
        <v>174109.69</v>
      </c>
      <c r="T29" s="40">
        <f t="shared" si="1"/>
        <v>1</v>
      </c>
      <c r="U29" s="39">
        <f>'[1]Access-Ago'!P29</f>
        <v>174109.69</v>
      </c>
      <c r="V29" s="40">
        <f t="shared" si="2"/>
        <v>1</v>
      </c>
      <c r="W29" s="39">
        <f>'[1]Access-Ago'!Q29</f>
        <v>174109.69</v>
      </c>
      <c r="X29" s="40">
        <f t="shared" si="3"/>
        <v>1</v>
      </c>
    </row>
    <row r="30" spans="1:24" ht="28.5" customHeight="1" thickBot="1" x14ac:dyDescent="0.3">
      <c r="A30" s="14" t="s">
        <v>48</v>
      </c>
      <c r="B30" s="42"/>
      <c r="C30" s="42"/>
      <c r="D30" s="42"/>
      <c r="E30" s="42"/>
      <c r="F30" s="42"/>
      <c r="G30" s="42"/>
      <c r="H30" s="42"/>
      <c r="I30" s="42"/>
      <c r="J30" s="15"/>
      <c r="K30" s="43">
        <f>SUM(K10:K29)</f>
        <v>0</v>
      </c>
      <c r="L30" s="43">
        <f>SUM(L10:L29)</f>
        <v>0</v>
      </c>
      <c r="M30" s="43">
        <f>SUM(M10:M29)</f>
        <v>0</v>
      </c>
      <c r="N30" s="43">
        <f>SUM(N10:N29)</f>
        <v>0</v>
      </c>
      <c r="O30" s="43">
        <f>SUM(O10:O29)</f>
        <v>0</v>
      </c>
      <c r="P30" s="44">
        <f>SUM(P10:P29)</f>
        <v>2985467952</v>
      </c>
      <c r="Q30" s="44">
        <f>SUM(Q10:Q29)</f>
        <v>17117086109.379999</v>
      </c>
      <c r="R30" s="44">
        <f>SUM(R10:R29)</f>
        <v>20102554061.379997</v>
      </c>
      <c r="S30" s="44">
        <f>SUM(S10:S29)</f>
        <v>20098477166.5</v>
      </c>
      <c r="T30" s="45">
        <f t="shared" si="1"/>
        <v>0.99979719517890364</v>
      </c>
      <c r="U30" s="44">
        <f>SUM(U10:U29)</f>
        <v>20098477166.5</v>
      </c>
      <c r="V30" s="46">
        <f t="shared" si="2"/>
        <v>0.99979719517890364</v>
      </c>
      <c r="W30" s="44">
        <f>SUM(W10:W29)</f>
        <v>20098477166.5</v>
      </c>
      <c r="X30" s="46">
        <f t="shared" si="3"/>
        <v>0.99979719517890364</v>
      </c>
    </row>
    <row r="31" spans="1:24" ht="12.5" x14ac:dyDescent="0.25">
      <c r="A31" s="2" t="s">
        <v>49</v>
      </c>
      <c r="B31" s="2"/>
      <c r="C31" s="2"/>
      <c r="D31" s="2"/>
      <c r="E31" s="2"/>
      <c r="F31" s="2"/>
      <c r="G31" s="2"/>
      <c r="H31" s="3"/>
      <c r="I31" s="3"/>
      <c r="J31" s="3"/>
      <c r="K31" s="2"/>
      <c r="L31" s="2"/>
      <c r="M31" s="2"/>
      <c r="N31" s="2"/>
      <c r="O31" s="2"/>
      <c r="P31" s="47"/>
      <c r="Q31" s="2"/>
      <c r="R31" s="2"/>
      <c r="S31" s="2"/>
      <c r="T31" s="2"/>
      <c r="U31" s="4"/>
      <c r="V31" s="2"/>
      <c r="W31" s="4"/>
      <c r="X31" s="2"/>
    </row>
    <row r="32" spans="1:24" ht="12.5" x14ac:dyDescent="0.25">
      <c r="A32" s="2" t="s">
        <v>50</v>
      </c>
      <c r="B32" s="48"/>
      <c r="C32" s="2"/>
      <c r="D32" s="2"/>
      <c r="E32" s="2"/>
      <c r="F32" s="2"/>
      <c r="G32" s="2"/>
      <c r="H32" s="3"/>
      <c r="I32" s="3"/>
      <c r="J32" s="3"/>
      <c r="K32" s="2"/>
      <c r="L32" s="2"/>
      <c r="M32" s="2"/>
      <c r="N32" s="49"/>
      <c r="O32" s="49"/>
      <c r="P32" s="50"/>
      <c r="Q32" s="49"/>
      <c r="R32" s="2"/>
      <c r="S32" s="2"/>
      <c r="T32" s="2"/>
      <c r="U32" s="4"/>
      <c r="V32" s="2"/>
      <c r="W32" s="4"/>
      <c r="X32" s="2"/>
    </row>
    <row r="33" s="51" customFormat="1" ht="16" customHeight="1" x14ac:dyDescent="0.25"/>
    <row r="34" s="51" customFormat="1" ht="16" customHeight="1" x14ac:dyDescent="0.25"/>
    <row r="35" s="51" customFormat="1" ht="16" customHeight="1" x14ac:dyDescent="0.25"/>
    <row r="36" s="51" customFormat="1" ht="16" customHeight="1" x14ac:dyDescent="0.25"/>
    <row r="37" s="51" customFormat="1" ht="16" customHeight="1" x14ac:dyDescent="0.25"/>
    <row r="38" s="51" customFormat="1" ht="16" customHeight="1" x14ac:dyDescent="0.25"/>
    <row r="39" s="51" customFormat="1" ht="16" customHeight="1" x14ac:dyDescent="0.25"/>
    <row r="40" s="51" customFormat="1" ht="16" customHeight="1" x14ac:dyDescent="0.25"/>
    <row r="41" s="51" customFormat="1" ht="16" customHeight="1" x14ac:dyDescent="0.25"/>
    <row r="42" s="51" customFormat="1" ht="16" customHeight="1" x14ac:dyDescent="0.25"/>
    <row r="43" s="51" customFormat="1" ht="16" customHeight="1" x14ac:dyDescent="0.25"/>
    <row r="44" s="51" customFormat="1" ht="16" customHeight="1" x14ac:dyDescent="0.25"/>
    <row r="45" s="51" customFormat="1" ht="16" customHeight="1" x14ac:dyDescent="0.25"/>
    <row r="46" s="51" customFormat="1" ht="16" customHeight="1" x14ac:dyDescent="0.25"/>
    <row r="47" s="51" customFormat="1" ht="16" customHeight="1" x14ac:dyDescent="0.25"/>
    <row r="48" s="51" customFormat="1" ht="16" customHeight="1" x14ac:dyDescent="0.25"/>
    <row r="49" spans="10:36" s="51" customFormat="1" ht="16" customHeight="1" x14ac:dyDescent="0.25"/>
    <row r="50" spans="10:36" s="51" customFormat="1" ht="16" customHeight="1" x14ac:dyDescent="0.25"/>
    <row r="51" spans="10:36" s="51" customFormat="1" ht="16" customHeight="1" x14ac:dyDescent="0.25"/>
    <row r="52" spans="10:36" s="51" customFormat="1" ht="16" customHeight="1" x14ac:dyDescent="0.25">
      <c r="J52" s="5"/>
    </row>
    <row r="53" spans="10:36" s="51" customFormat="1" ht="16" customHeight="1" x14ac:dyDescent="0.25">
      <c r="J53" s="5"/>
    </row>
    <row r="54" spans="10:36" s="51" customFormat="1" ht="16" customHeight="1" x14ac:dyDescent="0.25">
      <c r="J54" s="5"/>
    </row>
    <row r="55" spans="10:36" s="51" customFormat="1" ht="16" customHeight="1" x14ac:dyDescent="0.25">
      <c r="J55" s="5"/>
    </row>
    <row r="56" spans="10:36" ht="16" customHeight="1" x14ac:dyDescent="0.25">
      <c r="K56" s="51"/>
      <c r="L56" s="51"/>
      <c r="M56" s="51"/>
      <c r="N56" s="51"/>
      <c r="O56" s="51"/>
      <c r="P56" s="51"/>
      <c r="Q56" s="51"/>
      <c r="R56" s="51"/>
      <c r="S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</row>
    <row r="57" spans="10:36" ht="16" customHeight="1" x14ac:dyDescent="0.25">
      <c r="K57" s="51"/>
      <c r="L57" s="51"/>
      <c r="M57" s="51"/>
      <c r="N57" s="51"/>
      <c r="O57" s="51"/>
      <c r="P57" s="51"/>
      <c r="Q57" s="51"/>
      <c r="R57" s="51"/>
      <c r="S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</row>
    <row r="58" spans="10:36" ht="16" customHeight="1" x14ac:dyDescent="0.25">
      <c r="K58" s="51"/>
      <c r="L58" s="51"/>
      <c r="M58" s="51"/>
      <c r="N58" s="51"/>
      <c r="O58" s="51"/>
      <c r="P58" s="51"/>
      <c r="Q58" s="51"/>
      <c r="R58" s="51"/>
      <c r="S58" s="51"/>
    </row>
    <row r="59" spans="10:36" ht="16" customHeight="1" x14ac:dyDescent="0.25">
      <c r="K59" s="51"/>
      <c r="L59" s="51"/>
      <c r="M59" s="51"/>
      <c r="N59" s="51"/>
      <c r="O59" s="51"/>
      <c r="P59" s="51"/>
      <c r="Q59" s="51"/>
      <c r="R59" s="51"/>
      <c r="S59" s="51"/>
    </row>
    <row r="60" spans="10:36" ht="16" customHeight="1" x14ac:dyDescent="0.25"/>
    <row r="61" spans="10:36" ht="16" customHeight="1" x14ac:dyDescent="0.25"/>
  </sheetData>
  <mergeCells count="17">
    <mergeCell ref="A30:J30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</vt:lpstr>
      <vt:lpstr>Ago!Area_de_impressao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2026-09-17T21:24:34Z</dcterms:created>
  <dcterms:modified xsi:type="dcterms:W3CDTF">2026-09-17T21:25:11Z</dcterms:modified>
</cp:coreProperties>
</file>