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Abr!$A$1:$X$40</definedName>
  </definedNames>
  <calcPr calcId="145621"/>
</workbook>
</file>

<file path=xl/calcChain.xml><?xml version="1.0" encoding="utf-8"?>
<calcChain xmlns="http://schemas.openxmlformats.org/spreadsheetml/2006/main">
  <c r="Q38" i="1" l="1"/>
  <c r="W37" i="1"/>
  <c r="U37" i="1"/>
  <c r="S37" i="1"/>
  <c r="P37" i="1"/>
  <c r="R37" i="1" s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V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V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8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8" i="1" l="1"/>
  <c r="V18" i="1" s="1"/>
  <c r="R23" i="1"/>
  <c r="X23" i="1" s="1"/>
  <c r="R25" i="1"/>
  <c r="V25" i="1" s="1"/>
  <c r="R34" i="1"/>
  <c r="R12" i="1"/>
  <c r="T12" i="1" s="1"/>
  <c r="R22" i="1"/>
  <c r="X22" i="1" s="1"/>
  <c r="R27" i="1"/>
  <c r="T27" i="1" s="1"/>
  <c r="R31" i="1"/>
  <c r="R21" i="1"/>
  <c r="X18" i="1"/>
  <c r="T18" i="1"/>
  <c r="T23" i="1"/>
  <c r="V23" i="1"/>
  <c r="T25" i="1"/>
  <c r="X34" i="1"/>
  <c r="T34" i="1"/>
  <c r="V34" i="1"/>
  <c r="V12" i="1"/>
  <c r="X12" i="1"/>
  <c r="V13" i="1"/>
  <c r="X13" i="1"/>
  <c r="T13" i="1"/>
  <c r="V22" i="1"/>
  <c r="X27" i="1"/>
  <c r="V29" i="1"/>
  <c r="X29" i="1"/>
  <c r="T29" i="1"/>
  <c r="X11" i="1"/>
  <c r="T11" i="1"/>
  <c r="V11" i="1"/>
  <c r="X15" i="1"/>
  <c r="T15" i="1"/>
  <c r="V15" i="1"/>
  <c r="V17" i="1"/>
  <c r="X17" i="1"/>
  <c r="T17" i="1"/>
  <c r="X26" i="1"/>
  <c r="T26" i="1"/>
  <c r="V26" i="1"/>
  <c r="X31" i="1"/>
  <c r="T31" i="1"/>
  <c r="V31" i="1"/>
  <c r="V33" i="1"/>
  <c r="X33" i="1"/>
  <c r="T33" i="1"/>
  <c r="R38" i="1"/>
  <c r="X10" i="1"/>
  <c r="T10" i="1"/>
  <c r="V10" i="1"/>
  <c r="X14" i="1"/>
  <c r="T14" i="1"/>
  <c r="V14" i="1"/>
  <c r="X19" i="1"/>
  <c r="T19" i="1"/>
  <c r="V19" i="1"/>
  <c r="V21" i="1"/>
  <c r="X21" i="1"/>
  <c r="T21" i="1"/>
  <c r="X30" i="1"/>
  <c r="T30" i="1"/>
  <c r="V30" i="1"/>
  <c r="X35" i="1"/>
  <c r="T35" i="1"/>
  <c r="V35" i="1"/>
  <c r="V37" i="1"/>
  <c r="X37" i="1"/>
  <c r="T37" i="1"/>
  <c r="S38" i="1"/>
  <c r="W38" i="1"/>
  <c r="T16" i="1"/>
  <c r="X16" i="1"/>
  <c r="T20" i="1"/>
  <c r="X20" i="1"/>
  <c r="T24" i="1"/>
  <c r="X24" i="1"/>
  <c r="T28" i="1"/>
  <c r="X28" i="1"/>
  <c r="T32" i="1"/>
  <c r="X32" i="1"/>
  <c r="T36" i="1"/>
  <c r="X36" i="1"/>
  <c r="P38" i="1"/>
  <c r="V27" i="1" l="1"/>
  <c r="T22" i="1"/>
  <c r="X25" i="1"/>
  <c r="V38" i="1"/>
  <c r="X38" i="1"/>
  <c r="T3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<sst xmlns="http://schemas.openxmlformats.org/spreadsheetml/2006/main" count="55" uniqueCount="51">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</sst>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528.12</v>
          </cell>
          <cell r="P10">
            <v>528.12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2296588</v>
          </cell>
          <cell r="N11">
            <v>5116.7</v>
          </cell>
          <cell r="O11">
            <v>5116.7</v>
          </cell>
          <cell r="P11">
            <v>4100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36713010</v>
          </cell>
          <cell r="N12">
            <v>32431080.27</v>
          </cell>
          <cell r="O12">
            <v>12157743.310000001</v>
          </cell>
          <cell r="P12">
            <v>9843320.9000000004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6507862</v>
          </cell>
          <cell r="N13">
            <v>6014680.4800000004</v>
          </cell>
          <cell r="O13">
            <v>2046810.42</v>
          </cell>
          <cell r="P13">
            <v>1681069.71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0569</v>
          </cell>
          <cell r="F17" t="str">
            <v>PRESTACAO JURISDICIONAL NA JUSTICA FEDERAL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0181</v>
          </cell>
          <cell r="K17" t="str">
            <v>RECEITAS DE CONVENIOS/TRF 3ª REGIAO</v>
          </cell>
          <cell r="L17" t="str">
            <v>4</v>
          </cell>
          <cell r="M17">
            <v>2521233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061</v>
          </cell>
          <cell r="E18" t="str">
            <v>0569</v>
          </cell>
          <cell r="F18" t="str">
            <v>PRESTACAO JURISDICIONAL NA JUSTICA FEDERAL</v>
          </cell>
          <cell r="G18" t="str">
            <v>4257</v>
          </cell>
          <cell r="H18" t="str">
            <v>JULGAMENTO DE CAUSAS NA JUSTICA FEDERAL</v>
          </cell>
          <cell r="I18" t="str">
            <v>1</v>
          </cell>
          <cell r="J18" t="str">
            <v>0181</v>
          </cell>
          <cell r="K18" t="str">
            <v>RECEITAS DE CONVENIOS/TRF 3ª REGIAO</v>
          </cell>
          <cell r="L18" t="str">
            <v>3</v>
          </cell>
          <cell r="M18">
            <v>500000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18310694.16</v>
          </cell>
          <cell r="N19">
            <v>18310694.16</v>
          </cell>
          <cell r="O19">
            <v>18305425.52</v>
          </cell>
          <cell r="P19">
            <v>18305425.52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15HF</v>
          </cell>
          <cell r="H20" t="str">
            <v>AQUISICAO DE IMOVEIS PARA FUNCIONAMENTO DO TRF3 DA 3. REGIAO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5</v>
          </cell>
          <cell r="M20">
            <v>8100000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15HF</v>
          </cell>
          <cell r="H21" t="str">
            <v>AQUISICAO DE IMOVEIS PARA FUNCIONAMENTO DO TRF3 DA 3. REGIAO</v>
          </cell>
          <cell r="I21" t="str">
            <v>1</v>
          </cell>
          <cell r="J21" t="str">
            <v>0181</v>
          </cell>
          <cell r="K21" t="str">
            <v>RECURSOS DE CONVENIOS</v>
          </cell>
          <cell r="L21" t="str">
            <v>5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15HF</v>
          </cell>
          <cell r="H22" t="str">
            <v>AQUISICAO DE IMOVEIS PARA FUNCIONAMENTO DO TRF3 DA 3. REGIAO</v>
          </cell>
          <cell r="I22" t="str">
            <v>1</v>
          </cell>
          <cell r="J22" t="str">
            <v>0181</v>
          </cell>
          <cell r="K22" t="str">
            <v>RECEITAS DE CONVENIOS-JF 1º GRAU</v>
          </cell>
          <cell r="L22" t="str">
            <v>5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15HF</v>
          </cell>
          <cell r="H23" t="str">
            <v>AQUISICAO DE IMOVEIS PARA FUNCIONAMENTO DO TRF3 DA 3. REGIAO</v>
          </cell>
          <cell r="I23" t="str">
            <v>1</v>
          </cell>
          <cell r="J23" t="str">
            <v>0181</v>
          </cell>
          <cell r="K23" t="str">
            <v>RECEITAS DE CONVENIOS/TRF 3ª REGIAO</v>
          </cell>
          <cell r="L23" t="str">
            <v>5</v>
          </cell>
          <cell r="M23">
            <v>5000000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PESSOAL ATIVO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118256523.87</v>
          </cell>
          <cell r="N24">
            <v>118256523.87</v>
          </cell>
          <cell r="O24">
            <v>118174994.79000001</v>
          </cell>
          <cell r="P24">
            <v>117314654.98999999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701896.04</v>
          </cell>
          <cell r="N25">
            <v>701896.04</v>
          </cell>
          <cell r="O25">
            <v>701896.04</v>
          </cell>
          <cell r="P25">
            <v>701896.04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3600</v>
          </cell>
          <cell r="H26" t="str">
            <v>REFORMA DO EDIFICIO-SEDE DO TRIBUNAL REGIONAL FEDERAL DA 3.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240000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3600</v>
          </cell>
          <cell r="H27" t="str">
            <v>REFORMA DO EDIFICIO-SEDE DO TRIBUNAL REGIONAL FEDERAL DA 3.</v>
          </cell>
          <cell r="I27" t="str">
            <v>1</v>
          </cell>
          <cell r="J27" t="str">
            <v>0181</v>
          </cell>
          <cell r="K27" t="str">
            <v>RECURSOS DE CONVENIOS</v>
          </cell>
          <cell r="L27" t="str">
            <v>4</v>
          </cell>
          <cell r="M27">
            <v>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3600</v>
          </cell>
          <cell r="H28" t="str">
            <v>REFORMA DO EDIFICIO-SEDE DO TRIBUNAL REGIONAL FEDERAL DA 3.</v>
          </cell>
          <cell r="I28" t="str">
            <v>1</v>
          </cell>
          <cell r="J28" t="str">
            <v>0181</v>
          </cell>
          <cell r="K28" t="str">
            <v>RECEITAS DE CONVENIOS/TRF 3ª REGIAO</v>
          </cell>
          <cell r="L28" t="str">
            <v>4</v>
          </cell>
          <cell r="M28">
            <v>2400000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126</v>
          </cell>
          <cell r="E29" t="str">
            <v>0569</v>
          </cell>
          <cell r="F29" t="str">
            <v>PRESTACAO JURISDICIONAL NA JUSTICA FEDERAL</v>
          </cell>
          <cell r="G29" t="str">
            <v>151W</v>
          </cell>
          <cell r="H29" t="str">
            <v>DESENVOLVIMENTO E IMPLANTACAO DO SISTEMA PROCESSO JUDICIAL E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52523</v>
          </cell>
          <cell r="N29">
            <v>22474</v>
          </cell>
          <cell r="O29">
            <v>21045.72</v>
          </cell>
          <cell r="P29">
            <v>21045.72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2549</v>
          </cell>
          <cell r="H30" t="str">
            <v>COMUNICACAO E DIVULGACAO INSTITUCIONAL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434350</v>
          </cell>
          <cell r="N30">
            <v>323455.84000000003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4</v>
          </cell>
          <cell r="M31">
            <v>15000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11868480</v>
          </cell>
          <cell r="N32">
            <v>11528480</v>
          </cell>
          <cell r="O32">
            <v>3043699.52</v>
          </cell>
          <cell r="P32">
            <v>3043699.52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00M1</v>
          </cell>
          <cell r="H33" t="str">
            <v>BENEFICIOS ASSISTENCIAIS DECORRENTES DO AUXILIO-FUNERAL E NA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55033.64</v>
          </cell>
          <cell r="N33">
            <v>55033.64</v>
          </cell>
          <cell r="O33">
            <v>55033.64</v>
          </cell>
          <cell r="P33">
            <v>55033.64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2010</v>
          </cell>
          <cell r="H34" t="str">
            <v>ASSISTENCIA PRE-ESCOLAR AOS DEPENDENTES DOS SERVIDORES CIVIS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1812576</v>
          </cell>
          <cell r="N34">
            <v>1812424.32</v>
          </cell>
          <cell r="O34">
            <v>586224.24</v>
          </cell>
          <cell r="P34">
            <v>586224.24</v>
          </cell>
        </row>
        <row r="35">
          <cell r="A35" t="str">
            <v>12104</v>
          </cell>
          <cell r="B35" t="str">
            <v>TRIBUNAL REGIONAL FEDERAL DA 3A. REGIAO</v>
          </cell>
          <cell r="C35" t="str">
            <v>02</v>
          </cell>
          <cell r="D35" t="str">
            <v>331</v>
          </cell>
          <cell r="E35" t="str">
            <v>0569</v>
          </cell>
          <cell r="F35" t="str">
            <v>PRESTACAO JURISDICIONAL NA JUSTICA FEDERAL</v>
          </cell>
          <cell r="G35" t="str">
            <v>2011</v>
          </cell>
          <cell r="H35" t="str">
            <v>AUXILIO-TRANSPORTE AOS SERVIDORES CIVIS, EMPREGADOS E MILITA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1111000</v>
          </cell>
          <cell r="N35">
            <v>1111000</v>
          </cell>
          <cell r="O35">
            <v>384753.7</v>
          </cell>
          <cell r="P35">
            <v>384753.7</v>
          </cell>
        </row>
        <row r="36">
          <cell r="A36" t="str">
            <v>12104</v>
          </cell>
          <cell r="B36" t="str">
            <v>TRIBUNAL REGIONAL FEDERAL DA 3A. REGIAO</v>
          </cell>
          <cell r="C36" t="str">
            <v>02</v>
          </cell>
          <cell r="D36" t="str">
            <v>331</v>
          </cell>
          <cell r="E36" t="str">
            <v>0569</v>
          </cell>
          <cell r="F36" t="str">
            <v>PRESTACAO JURISDICIONAL NA JUSTICA FEDERAL</v>
          </cell>
          <cell r="G36" t="str">
            <v>2012</v>
          </cell>
          <cell r="H36" t="str">
            <v>AUXILIO-ALIMENTACAO AOS SERVIDORES CIVIS, EMPREGADOS E MILIT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17565216</v>
          </cell>
          <cell r="N36">
            <v>17565216</v>
          </cell>
          <cell r="O36">
            <v>5861636.4000000004</v>
          </cell>
          <cell r="P36">
            <v>5861636.4000000004</v>
          </cell>
        </row>
        <row r="37">
          <cell r="A37" t="str">
            <v>12104</v>
          </cell>
          <cell r="B37" t="str">
            <v>TRIBUNAL REGIONAL FEDERAL DA 3A. REGIAO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0156</v>
          </cell>
          <cell r="K37" t="str">
            <v>CONTRIBUICAO PLANO SEGURIDADE SOCIAL SERVIDOR</v>
          </cell>
          <cell r="L37" t="str">
            <v>1</v>
          </cell>
          <cell r="M37">
            <v>28477616.68</v>
          </cell>
          <cell r="N37">
            <v>28477616.68</v>
          </cell>
          <cell r="O37">
            <v>28477616.68</v>
          </cell>
          <cell r="P37">
            <v>28275165.350000001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1.5703125" style="64" bestFit="1" customWidth="1"/>
    <col min="17" max="17" width="11" style="63" customWidth="1"/>
    <col min="18" max="18" width="11.5703125" style="64" bestFit="1" customWidth="1"/>
    <col min="19" max="19" width="13" style="63" customWidth="1"/>
    <col min="20" max="20" width="9.28515625" style="64" bestFit="1" customWidth="1"/>
    <col min="21" max="21" width="11.5703125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42461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0569.4224</v>
      </c>
      <c r="E10" s="39" t="str">
        <f>+'[1]Access-Abr'!F10</f>
        <v>PRESTACAO JURISDICIONAL NA JUSTICA FEDERAL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ORDINARIOS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15000</v>
      </c>
      <c r="Q10" s="46"/>
      <c r="R10" s="46">
        <f>N10-O10+P10</f>
        <v>15000</v>
      </c>
      <c r="S10" s="46">
        <f>'[1]Access-Abr'!N10</f>
        <v>15000</v>
      </c>
      <c r="T10" s="47">
        <f>IF(R10&gt;0,S10/R10,0)</f>
        <v>1</v>
      </c>
      <c r="U10" s="46">
        <f>'[1]Access-Abr'!O10</f>
        <v>528.12</v>
      </c>
      <c r="V10" s="48">
        <f>IF(R10&gt;0,U10/R10,0)</f>
        <v>3.5208000000000003E-2</v>
      </c>
      <c r="W10" s="46">
        <f>'[1]Access-Abr'!P10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+'[1]Access-Abr'!A11</f>
        <v>12104</v>
      </c>
      <c r="B11" s="50" t="str">
        <f>+'[1]Access-Abr'!B11</f>
        <v>TRIBUNAL REGIONAL FEDERAL DA 3A. REGIAO</v>
      </c>
      <c r="C11" s="49" t="str">
        <f>CONCATENATE('[1]Access-Abr'!C11,".",'[1]Access-Abr'!D11)</f>
        <v>02.061</v>
      </c>
      <c r="D11" s="49" t="str">
        <f>CONCATENATE('[1]Access-Abr'!E11,".",'[1]Access-Abr'!G11)</f>
        <v>0569.4257</v>
      </c>
      <c r="E11" s="50" t="str">
        <f>+'[1]Access-Abr'!F11</f>
        <v>PRESTACAO JURISDICIONAL NA JUSTICA FEDERAL</v>
      </c>
      <c r="F11" s="51" t="str">
        <f>+'[1]Access-Abr'!H11</f>
        <v>JULGAMENTO DE CAUSAS NA JUSTICA FEDERAL</v>
      </c>
      <c r="G11" s="49" t="str">
        <f>IF('[1]Access-Abr'!I11="1","F","S")</f>
        <v>F</v>
      </c>
      <c r="H11" s="49" t="str">
        <f>+'[1]Access-Abr'!J11</f>
        <v>0100</v>
      </c>
      <c r="I11" s="50" t="str">
        <f>+'[1]Access-Abr'!K11</f>
        <v>RECURSOS ORDINARIOS</v>
      </c>
      <c r="J11" s="49" t="str">
        <f>+'[1]Access-Abr'!L11</f>
        <v>4</v>
      </c>
      <c r="K11" s="52"/>
      <c r="L11" s="52"/>
      <c r="M11" s="52"/>
      <c r="N11" s="53">
        <f t="shared" ref="N11:N36" si="0">+K11+L11-M11</f>
        <v>0</v>
      </c>
      <c r="O11" s="52"/>
      <c r="P11" s="54">
        <f>'[1]Access-Abr'!M11</f>
        <v>2296588</v>
      </c>
      <c r="Q11" s="54"/>
      <c r="R11" s="54">
        <f t="shared" ref="R11:R36" si="1">N11-O11+P11</f>
        <v>2296588</v>
      </c>
      <c r="S11" s="55">
        <f>'[1]Access-Abr'!N11</f>
        <v>5116.7</v>
      </c>
      <c r="T11" s="56">
        <f t="shared" ref="T11:T38" si="2">IF(R11&gt;0,S11/R11,0)</f>
        <v>2.2279573001339377E-3</v>
      </c>
      <c r="U11" s="54">
        <f>'[1]Access-Abr'!O11</f>
        <v>5116.7</v>
      </c>
      <c r="V11" s="56">
        <f t="shared" ref="V11:V38" si="3">IF(R11&gt;0,U11/R11,0)</f>
        <v>2.2279573001339377E-3</v>
      </c>
      <c r="W11" s="54">
        <f>'[1]Access-Abr'!P11</f>
        <v>4100</v>
      </c>
      <c r="X11" s="56">
        <f t="shared" ref="X11:X38" si="4">IF(R11&gt;0,W11/R11,0)</f>
        <v>1.7852570857289161E-3</v>
      </c>
    </row>
    <row r="12" spans="1:24" ht="25.5" customHeight="1" x14ac:dyDescent="0.2">
      <c r="A12" s="49" t="str">
        <f>+'[1]Access-Abr'!A12</f>
        <v>12104</v>
      </c>
      <c r="B12" s="50" t="str">
        <f>+'[1]Access-Abr'!B12</f>
        <v>TRIBUNAL REGIONAL FEDERAL DA 3A. REGIAO</v>
      </c>
      <c r="C12" s="49" t="str">
        <f>CONCATENATE('[1]Access-Abr'!C12,".",'[1]Access-Abr'!D12)</f>
        <v>02.061</v>
      </c>
      <c r="D12" s="49" t="str">
        <f>CONCATENATE('[1]Access-Abr'!E12,".",'[1]Access-Abr'!G12)</f>
        <v>0569.4257</v>
      </c>
      <c r="E12" s="50" t="str">
        <f>+'[1]Access-Abr'!F12</f>
        <v>PRESTACAO JURISDICIONAL NA JUSTICA FEDERAL</v>
      </c>
      <c r="F12" s="50" t="str">
        <f>+'[1]Access-Abr'!H12</f>
        <v>JULGAMENTO DE CAUSAS NA JUSTICA FEDERAL</v>
      </c>
      <c r="G12" s="49" t="str">
        <f>IF('[1]Access-Abr'!I12="1","F","S")</f>
        <v>F</v>
      </c>
      <c r="H12" s="49" t="str">
        <f>+'[1]Access-Abr'!J12</f>
        <v>0100</v>
      </c>
      <c r="I12" s="50" t="str">
        <f>+'[1]Access-Abr'!K12</f>
        <v>RECURSOS ORDINARIOS</v>
      </c>
      <c r="J12" s="49" t="str">
        <f>+'[1]Access-Abr'!L12</f>
        <v>3</v>
      </c>
      <c r="K12" s="54"/>
      <c r="L12" s="54"/>
      <c r="M12" s="54"/>
      <c r="N12" s="52">
        <f t="shared" si="0"/>
        <v>0</v>
      </c>
      <c r="O12" s="54"/>
      <c r="P12" s="54">
        <f>'[1]Access-Abr'!M12</f>
        <v>36713010</v>
      </c>
      <c r="Q12" s="54"/>
      <c r="R12" s="54">
        <f t="shared" si="1"/>
        <v>36713010</v>
      </c>
      <c r="S12" s="55">
        <f>'[1]Access-Abr'!N12</f>
        <v>32431080.27</v>
      </c>
      <c r="T12" s="56">
        <f t="shared" si="2"/>
        <v>0.88336751113569822</v>
      </c>
      <c r="U12" s="54">
        <f>'[1]Access-Abr'!O12</f>
        <v>12157743.310000001</v>
      </c>
      <c r="V12" s="56">
        <f t="shared" si="3"/>
        <v>0.33115626613018112</v>
      </c>
      <c r="W12" s="54">
        <f>'[1]Access-Abr'!P12</f>
        <v>9843320.9000000004</v>
      </c>
      <c r="X12" s="56">
        <f t="shared" si="4"/>
        <v>0.26811533295690004</v>
      </c>
    </row>
    <row r="13" spans="1:24" ht="25.5" customHeight="1" x14ac:dyDescent="0.2">
      <c r="A13" s="49" t="str">
        <f>+'[1]Access-Abr'!A13</f>
        <v>12104</v>
      </c>
      <c r="B13" s="50" t="str">
        <f>+'[1]Access-Abr'!B13</f>
        <v>TRIBUNAL REGIONAL FEDERAL DA 3A. REGIAO</v>
      </c>
      <c r="C13" s="49" t="str">
        <f>CONCATENATE('[1]Access-Abr'!C13,".",'[1]Access-Abr'!D13)</f>
        <v>02.061</v>
      </c>
      <c r="D13" s="49" t="str">
        <f>CONCATENATE('[1]Access-Abr'!E13,".",'[1]Access-Abr'!G13)</f>
        <v>0569.4257</v>
      </c>
      <c r="E13" s="50" t="str">
        <f>+'[1]Access-Abr'!F13</f>
        <v>PRESTACAO JURISDICIONAL NA JUSTICA FEDERAL</v>
      </c>
      <c r="F13" s="50" t="str">
        <f>+'[1]Access-Abr'!H13</f>
        <v>JULGAMENTO DE CAUSAS NA JUSTICA FEDERAL</v>
      </c>
      <c r="G13" s="49" t="str">
        <f>IF('[1]Access-Abr'!I13="1","F","S")</f>
        <v>F</v>
      </c>
      <c r="H13" s="49" t="str">
        <f>+'[1]Access-Abr'!J13</f>
        <v>0127</v>
      </c>
      <c r="I13" s="50" t="str">
        <f>+'[1]Access-Abr'!K13</f>
        <v>CUSTAS E EMOLUMENTOS - PODER JUDICIARIO</v>
      </c>
      <c r="J13" s="49" t="str">
        <f>+'[1]Access-Abr'!L13</f>
        <v>3</v>
      </c>
      <c r="K13" s="54"/>
      <c r="L13" s="54"/>
      <c r="M13" s="54"/>
      <c r="N13" s="52">
        <f t="shared" si="0"/>
        <v>0</v>
      </c>
      <c r="O13" s="54"/>
      <c r="P13" s="54">
        <f>'[1]Access-Abr'!M13</f>
        <v>6507862</v>
      </c>
      <c r="Q13" s="54"/>
      <c r="R13" s="54">
        <f t="shared" si="1"/>
        <v>6507862</v>
      </c>
      <c r="S13" s="55">
        <f>'[1]Access-Abr'!N13</f>
        <v>6014680.4800000004</v>
      </c>
      <c r="T13" s="56">
        <f t="shared" si="2"/>
        <v>0.92421758174958235</v>
      </c>
      <c r="U13" s="54">
        <f>'[1]Access-Abr'!O13</f>
        <v>2046810.42</v>
      </c>
      <c r="V13" s="56">
        <f t="shared" si="3"/>
        <v>0.31451349460083816</v>
      </c>
      <c r="W13" s="54">
        <f>'[1]Access-Abr'!P13</f>
        <v>1681069.71</v>
      </c>
      <c r="X13" s="56">
        <f t="shared" si="4"/>
        <v>0.25831366891307772</v>
      </c>
    </row>
    <row r="14" spans="1:24" ht="25.5" customHeight="1" x14ac:dyDescent="0.2">
      <c r="A14" s="49" t="str">
        <f>+'[1]Access-Abr'!A14</f>
        <v>12104</v>
      </c>
      <c r="B14" s="50" t="str">
        <f>+'[1]Access-Abr'!B14</f>
        <v>TRIBUNAL REGIONAL FEDERAL DA 3A. REGIAO</v>
      </c>
      <c r="C14" s="49" t="str">
        <f>CONCATENATE('[1]Access-Abr'!C14,".",'[1]Access-Abr'!D14)</f>
        <v>02.061</v>
      </c>
      <c r="D14" s="49" t="str">
        <f>CONCATENATE('[1]Access-Abr'!E14,".",'[1]Access-Abr'!G14)</f>
        <v>0569.4257</v>
      </c>
      <c r="E14" s="50" t="str">
        <f>+'[1]Access-Abr'!F14</f>
        <v>PRESTACAO JURISDICIONAL NA JUSTICA FEDERAL</v>
      </c>
      <c r="F14" s="50" t="str">
        <f>+'[1]Access-Abr'!H14</f>
        <v>JULGAMENTO DE CAUSAS NA JUSTICA FEDERAL</v>
      </c>
      <c r="G14" s="49" t="str">
        <f>IF('[1]Access-Abr'!I14="1","F","S")</f>
        <v>F</v>
      </c>
      <c r="H14" s="49" t="str">
        <f>+'[1]Access-Abr'!J14</f>
        <v>0150</v>
      </c>
      <c r="I14" s="50" t="str">
        <f>+'[1]Access-Abr'!K14</f>
        <v>RECURSOS NAO-FINANCEIROS DIRETAM. ARRECADADOS</v>
      </c>
      <c r="J14" s="49" t="str">
        <f>+'[1]Access-Abr'!L14</f>
        <v>3</v>
      </c>
      <c r="K14" s="54"/>
      <c r="L14" s="54"/>
      <c r="M14" s="54"/>
      <c r="N14" s="52">
        <f t="shared" si="0"/>
        <v>0</v>
      </c>
      <c r="O14" s="54"/>
      <c r="P14" s="54">
        <f>'[1]Access-Abr'!M14</f>
        <v>700000</v>
      </c>
      <c r="Q14" s="54"/>
      <c r="R14" s="54">
        <f t="shared" si="1"/>
        <v>700000</v>
      </c>
      <c r="S14" s="55">
        <f>'[1]Access-Abr'!N14</f>
        <v>0</v>
      </c>
      <c r="T14" s="56">
        <f t="shared" si="2"/>
        <v>0</v>
      </c>
      <c r="U14" s="54">
        <f>'[1]Access-Abr'!O14</f>
        <v>0</v>
      </c>
      <c r="V14" s="56">
        <f t="shared" si="3"/>
        <v>0</v>
      </c>
      <c r="W14" s="54">
        <f>'[1]Access-Abr'!P14</f>
        <v>0</v>
      </c>
      <c r="X14" s="56">
        <f t="shared" si="4"/>
        <v>0</v>
      </c>
    </row>
    <row r="15" spans="1:24" ht="25.5" customHeight="1" x14ac:dyDescent="0.2">
      <c r="A15" s="49" t="str">
        <f>+'[1]Access-Abr'!A15</f>
        <v>12104</v>
      </c>
      <c r="B15" s="50" t="str">
        <f>+'[1]Access-Abr'!B15</f>
        <v>TRIBUNAL REGIONAL FEDERAL DA 3A. REGIAO</v>
      </c>
      <c r="C15" s="49" t="str">
        <f>CONCATENATE('[1]Access-Abr'!C15,".",'[1]Access-Abr'!D15)</f>
        <v>02.061</v>
      </c>
      <c r="D15" s="49" t="str">
        <f>CONCATENATE('[1]Access-Abr'!E15,".",'[1]Access-Abr'!G15)</f>
        <v>0569.4257</v>
      </c>
      <c r="E15" s="50" t="str">
        <f>+'[1]Access-Abr'!F15</f>
        <v>PRESTACAO JURISDICIONAL NA JUSTICA FEDERAL</v>
      </c>
      <c r="F15" s="50" t="str">
        <f>+'[1]Access-Abr'!H15</f>
        <v>JULGAMENTO DE CAUSAS NA JUSTICA FEDERAL</v>
      </c>
      <c r="G15" s="49" t="str">
        <f>IF('[1]Access-Abr'!I15="1","F","S")</f>
        <v>F</v>
      </c>
      <c r="H15" s="49" t="str">
        <f>+'[1]Access-Abr'!J15</f>
        <v>0181</v>
      </c>
      <c r="I15" s="50" t="str">
        <f>+'[1]Access-Abr'!K15</f>
        <v>RECURSOS DE CONVENIOS</v>
      </c>
      <c r="J15" s="49" t="str">
        <f>+'[1]Access-Abr'!L15</f>
        <v>4</v>
      </c>
      <c r="K15" s="52"/>
      <c r="L15" s="52"/>
      <c r="M15" s="52"/>
      <c r="N15" s="52">
        <f t="shared" si="0"/>
        <v>0</v>
      </c>
      <c r="O15" s="52"/>
      <c r="P15" s="54">
        <f>'[1]Access-Abr'!M15</f>
        <v>0</v>
      </c>
      <c r="Q15" s="54"/>
      <c r="R15" s="54">
        <f t="shared" si="1"/>
        <v>0</v>
      </c>
      <c r="S15" s="55">
        <f>'[1]Access-Abr'!N15</f>
        <v>0</v>
      </c>
      <c r="T15" s="56">
        <f t="shared" si="2"/>
        <v>0</v>
      </c>
      <c r="U15" s="54">
        <f>'[1]Access-Abr'!O15</f>
        <v>0</v>
      </c>
      <c r="V15" s="56">
        <f t="shared" si="3"/>
        <v>0</v>
      </c>
      <c r="W15" s="54">
        <f>'[1]Access-Abr'!P15</f>
        <v>0</v>
      </c>
      <c r="X15" s="56">
        <f t="shared" si="4"/>
        <v>0</v>
      </c>
    </row>
    <row r="16" spans="1:24" ht="25.5" customHeight="1" x14ac:dyDescent="0.2">
      <c r="A16" s="49" t="str">
        <f>+'[1]Access-Abr'!A16</f>
        <v>12104</v>
      </c>
      <c r="B16" s="50" t="str">
        <f>+'[1]Access-Abr'!B16</f>
        <v>TRIBUNAL REGIONAL FEDERAL DA 3A. REGIAO</v>
      </c>
      <c r="C16" s="49" t="str">
        <f>CONCATENATE('[1]Access-Abr'!C16,".",'[1]Access-Abr'!D16)</f>
        <v>02.061</v>
      </c>
      <c r="D16" s="49" t="str">
        <f>CONCATENATE('[1]Access-Abr'!E16,".",'[1]Access-Abr'!G16)</f>
        <v>0569.4257</v>
      </c>
      <c r="E16" s="50" t="str">
        <f>+'[1]Access-Abr'!F16</f>
        <v>PRESTACAO JURISDICIONAL NA JUSTICA FEDERAL</v>
      </c>
      <c r="F16" s="50" t="str">
        <f>+'[1]Access-Abr'!H16</f>
        <v>JULGAMENTO DE CAUSAS NA JUSTICA FEDERAL</v>
      </c>
      <c r="G16" s="49" t="str">
        <f>IF('[1]Access-Abr'!I16="1","F","S")</f>
        <v>F</v>
      </c>
      <c r="H16" s="49" t="str">
        <f>+'[1]Access-Abr'!J16</f>
        <v>0181</v>
      </c>
      <c r="I16" s="50" t="str">
        <f>+'[1]Access-Abr'!K16</f>
        <v>RECURSOS DE CONVENIOS</v>
      </c>
      <c r="J16" s="49" t="str">
        <f>+'[1]Access-Abr'!L16</f>
        <v>3</v>
      </c>
      <c r="K16" s="54"/>
      <c r="L16" s="54"/>
      <c r="M16" s="54"/>
      <c r="N16" s="52">
        <f t="shared" si="0"/>
        <v>0</v>
      </c>
      <c r="O16" s="54"/>
      <c r="P16" s="54">
        <f>'[1]Access-Abr'!M16</f>
        <v>0</v>
      </c>
      <c r="Q16" s="54"/>
      <c r="R16" s="54">
        <f t="shared" si="1"/>
        <v>0</v>
      </c>
      <c r="S16" s="55">
        <f>'[1]Access-Abr'!N16</f>
        <v>0</v>
      </c>
      <c r="T16" s="56">
        <f t="shared" si="2"/>
        <v>0</v>
      </c>
      <c r="U16" s="54">
        <f>'[1]Access-Abr'!O16</f>
        <v>0</v>
      </c>
      <c r="V16" s="56">
        <f t="shared" si="3"/>
        <v>0</v>
      </c>
      <c r="W16" s="54">
        <f>'[1]Access-Abr'!P16</f>
        <v>0</v>
      </c>
      <c r="X16" s="56">
        <f t="shared" si="4"/>
        <v>0</v>
      </c>
    </row>
    <row r="17" spans="1:24" ht="25.5" customHeight="1" x14ac:dyDescent="0.2">
      <c r="A17" s="49" t="str">
        <f>+'[1]Access-Abr'!A17</f>
        <v>12104</v>
      </c>
      <c r="B17" s="50" t="str">
        <f>+'[1]Access-Abr'!B17</f>
        <v>TRIBUNAL REGIONAL FEDERAL DA 3A. REGIAO</v>
      </c>
      <c r="C17" s="49" t="str">
        <f>CONCATENATE('[1]Access-Abr'!C17,".",'[1]Access-Abr'!D17)</f>
        <v>02.061</v>
      </c>
      <c r="D17" s="49" t="str">
        <f>CONCATENATE('[1]Access-Abr'!E17,".",'[1]Access-Abr'!G17)</f>
        <v>0569.4257</v>
      </c>
      <c r="E17" s="50" t="str">
        <f>+'[1]Access-Abr'!F17</f>
        <v>PRESTACAO JURISDICIONAL NA JUSTICA FEDERAL</v>
      </c>
      <c r="F17" s="50" t="str">
        <f>+'[1]Access-Abr'!H17</f>
        <v>JULGAMENTO DE CAUSAS NA JUSTICA FEDERAL</v>
      </c>
      <c r="G17" s="49" t="str">
        <f>IF('[1]Access-Abr'!I17="1","F","S")</f>
        <v>F</v>
      </c>
      <c r="H17" s="49" t="str">
        <f>+'[1]Access-Abr'!J17</f>
        <v>0181</v>
      </c>
      <c r="I17" s="50" t="str">
        <f>+'[1]Access-Abr'!K17</f>
        <v>RECEITAS DE CONVENIOS/TRF 3ª REGIAO</v>
      </c>
      <c r="J17" s="49" t="str">
        <f>+'[1]Access-Abr'!L17</f>
        <v>4</v>
      </c>
      <c r="K17" s="54"/>
      <c r="L17" s="54"/>
      <c r="M17" s="54"/>
      <c r="N17" s="52">
        <f t="shared" si="0"/>
        <v>0</v>
      </c>
      <c r="O17" s="54"/>
      <c r="P17" s="54">
        <f>'[1]Access-Abr'!M17</f>
        <v>2521233</v>
      </c>
      <c r="Q17" s="54"/>
      <c r="R17" s="54">
        <f t="shared" si="1"/>
        <v>2521233</v>
      </c>
      <c r="S17" s="55">
        <f>'[1]Access-Abr'!N17</f>
        <v>0</v>
      </c>
      <c r="T17" s="56">
        <f t="shared" si="2"/>
        <v>0</v>
      </c>
      <c r="U17" s="54">
        <f>'[1]Access-Abr'!O17</f>
        <v>0</v>
      </c>
      <c r="V17" s="56">
        <f t="shared" si="3"/>
        <v>0</v>
      </c>
      <c r="W17" s="54">
        <f>'[1]Access-Abr'!P17</f>
        <v>0</v>
      </c>
      <c r="X17" s="56">
        <f t="shared" si="4"/>
        <v>0</v>
      </c>
    </row>
    <row r="18" spans="1:24" ht="25.5" customHeight="1" x14ac:dyDescent="0.2">
      <c r="A18" s="49" t="str">
        <f>+'[1]Access-Abr'!A18</f>
        <v>12104</v>
      </c>
      <c r="B18" s="50" t="str">
        <f>+'[1]Access-Abr'!B18</f>
        <v>TRIBUNAL REGIONAL FEDERAL DA 3A. REGIAO</v>
      </c>
      <c r="C18" s="49" t="str">
        <f>CONCATENATE('[1]Access-Abr'!C18,".",'[1]Access-Abr'!D18)</f>
        <v>02.061</v>
      </c>
      <c r="D18" s="49" t="str">
        <f>CONCATENATE('[1]Access-Abr'!E18,".",'[1]Access-Abr'!G18)</f>
        <v>0569.4257</v>
      </c>
      <c r="E18" s="50" t="str">
        <f>+'[1]Access-Abr'!F18</f>
        <v>PRESTACAO JURISDICIONAL NA JUSTICA FEDERAL</v>
      </c>
      <c r="F18" s="50" t="str">
        <f>+'[1]Access-Abr'!H18</f>
        <v>JULGAMENTO DE CAUSAS NA JUSTICA FEDERAL</v>
      </c>
      <c r="G18" s="49" t="str">
        <f>IF('[1]Access-Abr'!I18="1","F","S")</f>
        <v>F</v>
      </c>
      <c r="H18" s="49" t="str">
        <f>+'[1]Access-Abr'!J18</f>
        <v>0181</v>
      </c>
      <c r="I18" s="50" t="str">
        <f>+'[1]Access-Abr'!K18</f>
        <v>RECEITAS DE CONVENIOS/TRF 3ª REGIAO</v>
      </c>
      <c r="J18" s="49" t="str">
        <f>+'[1]Access-Abr'!L18</f>
        <v>3</v>
      </c>
      <c r="K18" s="52"/>
      <c r="L18" s="52"/>
      <c r="M18" s="52"/>
      <c r="N18" s="52">
        <f t="shared" si="0"/>
        <v>0</v>
      </c>
      <c r="O18" s="52"/>
      <c r="P18" s="54">
        <f>'[1]Access-Abr'!M18</f>
        <v>500000</v>
      </c>
      <c r="Q18" s="54"/>
      <c r="R18" s="54">
        <f t="shared" si="1"/>
        <v>500000</v>
      </c>
      <c r="S18" s="55">
        <f>'[1]Access-Abr'!N18</f>
        <v>0</v>
      </c>
      <c r="T18" s="56">
        <f t="shared" si="2"/>
        <v>0</v>
      </c>
      <c r="U18" s="54">
        <f>'[1]Access-Abr'!O18</f>
        <v>0</v>
      </c>
      <c r="V18" s="56">
        <f t="shared" si="3"/>
        <v>0</v>
      </c>
      <c r="W18" s="54">
        <f>'[1]Access-Abr'!P18</f>
        <v>0</v>
      </c>
      <c r="X18" s="56">
        <f t="shared" si="4"/>
        <v>0</v>
      </c>
    </row>
    <row r="19" spans="1:24" ht="25.5" customHeight="1" x14ac:dyDescent="0.2">
      <c r="A19" s="49" t="str">
        <f>+'[1]Access-Abr'!A19</f>
        <v>12104</v>
      </c>
      <c r="B19" s="50" t="str">
        <f>+'[1]Access-Abr'!B19</f>
        <v>TRIBUNAL REGIONAL FEDERAL DA 3A. REGIAO</v>
      </c>
      <c r="C19" s="49" t="str">
        <f>CONCATENATE('[1]Access-Abr'!C19,".",'[1]Access-Abr'!D19)</f>
        <v>02.122</v>
      </c>
      <c r="D19" s="49" t="str">
        <f>CONCATENATE('[1]Access-Abr'!E19,".",'[1]Access-Abr'!G19)</f>
        <v>0569.09HB</v>
      </c>
      <c r="E19" s="50" t="str">
        <f>+'[1]Access-Abr'!F19</f>
        <v>PRESTACAO JURISDICIONAL NA JUSTICA FEDERAL</v>
      </c>
      <c r="F19" s="50" t="str">
        <f>+'[1]Access-Abr'!H19</f>
        <v>CONTRIBUICAO DA UNIAO, DE SUAS AUTARQUIAS E FUNDACOES PARA O</v>
      </c>
      <c r="G19" s="49" t="str">
        <f>IF('[1]Access-Abr'!I19="1","F","S")</f>
        <v>F</v>
      </c>
      <c r="H19" s="49" t="str">
        <f>+'[1]Access-Abr'!J19</f>
        <v>0100</v>
      </c>
      <c r="I19" s="50" t="str">
        <f>+'[1]Access-Abr'!K19</f>
        <v>RECURSOS ORDINARIOS</v>
      </c>
      <c r="J19" s="49" t="str">
        <f>+'[1]Access-Abr'!L19</f>
        <v>1</v>
      </c>
      <c r="K19" s="52"/>
      <c r="L19" s="52"/>
      <c r="M19" s="52"/>
      <c r="N19" s="52">
        <f t="shared" si="0"/>
        <v>0</v>
      </c>
      <c r="O19" s="52"/>
      <c r="P19" s="54">
        <f>'[1]Access-Abr'!M19</f>
        <v>18310694.16</v>
      </c>
      <c r="Q19" s="54"/>
      <c r="R19" s="54">
        <f t="shared" si="1"/>
        <v>18310694.16</v>
      </c>
      <c r="S19" s="55">
        <f>'[1]Access-Abr'!N19</f>
        <v>18310694.16</v>
      </c>
      <c r="T19" s="56">
        <f t="shared" si="2"/>
        <v>1</v>
      </c>
      <c r="U19" s="54">
        <f>'[1]Access-Abr'!O19</f>
        <v>18305425.52</v>
      </c>
      <c r="V19" s="56">
        <f t="shared" si="3"/>
        <v>0.99971226432193327</v>
      </c>
      <c r="W19" s="54">
        <f>'[1]Access-Abr'!P19</f>
        <v>18305425.52</v>
      </c>
      <c r="X19" s="56">
        <f t="shared" si="4"/>
        <v>0.99971226432193327</v>
      </c>
    </row>
    <row r="20" spans="1:24" ht="25.5" customHeight="1" x14ac:dyDescent="0.2">
      <c r="A20" s="49" t="str">
        <f>+'[1]Access-Abr'!A20</f>
        <v>12104</v>
      </c>
      <c r="B20" s="50" t="str">
        <f>+'[1]Access-Abr'!B20</f>
        <v>TRIBUNAL REGIONAL FEDERAL DA 3A. REGIAO</v>
      </c>
      <c r="C20" s="49" t="str">
        <f>CONCATENATE('[1]Access-Abr'!C20,".",'[1]Access-Abr'!D20)</f>
        <v>02.122</v>
      </c>
      <c r="D20" s="49" t="str">
        <f>CONCATENATE('[1]Access-Abr'!E20,".",'[1]Access-Abr'!G20)</f>
        <v>0569.15HF</v>
      </c>
      <c r="E20" s="50" t="str">
        <f>+'[1]Access-Abr'!F20</f>
        <v>PRESTACAO JURISDICIONAL NA JUSTICA FEDERAL</v>
      </c>
      <c r="F20" s="50" t="str">
        <f>+'[1]Access-Abr'!H20</f>
        <v>AQUISICAO DE IMOVEIS PARA FUNCIONAMENTO DO TRF3 DA 3. REGIAO</v>
      </c>
      <c r="G20" s="49" t="str">
        <f>IF('[1]Access-Abr'!I20="1","F","S")</f>
        <v>F</v>
      </c>
      <c r="H20" s="49" t="str">
        <f>+'[1]Access-Abr'!J20</f>
        <v>0100</v>
      </c>
      <c r="I20" s="50" t="str">
        <f>+'[1]Access-Abr'!K20</f>
        <v>RECURSOS ORDINARIOS</v>
      </c>
      <c r="J20" s="49" t="str">
        <f>+'[1]Access-Abr'!L20</f>
        <v>5</v>
      </c>
      <c r="K20" s="52"/>
      <c r="L20" s="52"/>
      <c r="M20" s="52"/>
      <c r="N20" s="52">
        <f t="shared" si="0"/>
        <v>0</v>
      </c>
      <c r="O20" s="52"/>
      <c r="P20" s="54">
        <f>'[1]Access-Abr'!M20</f>
        <v>8100000</v>
      </c>
      <c r="Q20" s="54"/>
      <c r="R20" s="54">
        <f t="shared" si="1"/>
        <v>8100000</v>
      </c>
      <c r="S20" s="55">
        <f>'[1]Access-Abr'!N20</f>
        <v>0</v>
      </c>
      <c r="T20" s="56">
        <f t="shared" si="2"/>
        <v>0</v>
      </c>
      <c r="U20" s="54">
        <f>'[1]Access-Abr'!O20</f>
        <v>0</v>
      </c>
      <c r="V20" s="56">
        <f t="shared" si="3"/>
        <v>0</v>
      </c>
      <c r="W20" s="54">
        <f>'[1]Access-Abr'!P20</f>
        <v>0</v>
      </c>
      <c r="X20" s="56">
        <f t="shared" si="4"/>
        <v>0</v>
      </c>
    </row>
    <row r="21" spans="1:24" ht="25.5" customHeight="1" x14ac:dyDescent="0.2">
      <c r="A21" s="49" t="str">
        <f>+'[1]Access-Abr'!A21</f>
        <v>12104</v>
      </c>
      <c r="B21" s="50" t="str">
        <f>+'[1]Access-Abr'!B21</f>
        <v>TRIBUNAL REGIONAL FEDERAL DA 3A. REGIAO</v>
      </c>
      <c r="C21" s="49" t="str">
        <f>CONCATENATE('[1]Access-Abr'!C21,".",'[1]Access-Abr'!D21)</f>
        <v>02.122</v>
      </c>
      <c r="D21" s="49" t="str">
        <f>CONCATENATE('[1]Access-Abr'!E21,".",'[1]Access-Abr'!G21)</f>
        <v>0569.15HF</v>
      </c>
      <c r="E21" s="50" t="str">
        <f>+'[1]Access-Abr'!F21</f>
        <v>PRESTACAO JURISDICIONAL NA JUSTICA FEDERAL</v>
      </c>
      <c r="F21" s="50" t="str">
        <f>+'[1]Access-Abr'!H21</f>
        <v>AQUISICAO DE IMOVEIS PARA FUNCIONAMENTO DO TRF3 DA 3. REGIAO</v>
      </c>
      <c r="G21" s="49" t="str">
        <f>IF('[1]Access-Abr'!I21="1","F","S")</f>
        <v>F</v>
      </c>
      <c r="H21" s="49" t="str">
        <f>+'[1]Access-Abr'!J21</f>
        <v>0181</v>
      </c>
      <c r="I21" s="50" t="str">
        <f>+'[1]Access-Abr'!K21</f>
        <v>RECURSOS DE CONVENIOS</v>
      </c>
      <c r="J21" s="49" t="str">
        <f>+'[1]Access-Abr'!L21</f>
        <v>5</v>
      </c>
      <c r="K21" s="52"/>
      <c r="L21" s="52"/>
      <c r="M21" s="52"/>
      <c r="N21" s="52">
        <f t="shared" si="0"/>
        <v>0</v>
      </c>
      <c r="O21" s="52"/>
      <c r="P21" s="54">
        <f>'[1]Access-Abr'!M21</f>
        <v>0</v>
      </c>
      <c r="Q21" s="54"/>
      <c r="R21" s="54">
        <f t="shared" si="1"/>
        <v>0</v>
      </c>
      <c r="S21" s="55">
        <f>'[1]Access-Abr'!N21</f>
        <v>0</v>
      </c>
      <c r="T21" s="56">
        <f t="shared" si="2"/>
        <v>0</v>
      </c>
      <c r="U21" s="54">
        <f>'[1]Access-Abr'!O21</f>
        <v>0</v>
      </c>
      <c r="V21" s="56">
        <f t="shared" si="3"/>
        <v>0</v>
      </c>
      <c r="W21" s="54">
        <f>'[1]Access-Abr'!P21</f>
        <v>0</v>
      </c>
      <c r="X21" s="56">
        <f t="shared" si="4"/>
        <v>0</v>
      </c>
    </row>
    <row r="22" spans="1:24" ht="25.5" customHeight="1" x14ac:dyDescent="0.2">
      <c r="A22" s="49" t="str">
        <f>+'[1]Access-Abr'!A22</f>
        <v>12104</v>
      </c>
      <c r="B22" s="50" t="str">
        <f>+'[1]Access-Abr'!B22</f>
        <v>TRIBUNAL REGIONAL FEDERAL DA 3A. REGIAO</v>
      </c>
      <c r="C22" s="49" t="str">
        <f>CONCATENATE('[1]Access-Abr'!C22,".",'[1]Access-Abr'!D22)</f>
        <v>02.122</v>
      </c>
      <c r="D22" s="49" t="str">
        <f>CONCATENATE('[1]Access-Abr'!E22,".",'[1]Access-Abr'!G22)</f>
        <v>0569.15HF</v>
      </c>
      <c r="E22" s="50" t="str">
        <f>+'[1]Access-Abr'!F22</f>
        <v>PRESTACAO JURISDICIONAL NA JUSTICA FEDERAL</v>
      </c>
      <c r="F22" s="50" t="str">
        <f>+'[1]Access-Abr'!H22</f>
        <v>AQUISICAO DE IMOVEIS PARA FUNCIONAMENTO DO TRF3 DA 3. REGIAO</v>
      </c>
      <c r="G22" s="49" t="str">
        <f>IF('[1]Access-Abr'!I22="1","F","S")</f>
        <v>F</v>
      </c>
      <c r="H22" s="49" t="str">
        <f>+'[1]Access-Abr'!J22</f>
        <v>0181</v>
      </c>
      <c r="I22" s="50" t="str">
        <f>+'[1]Access-Abr'!K22</f>
        <v>RECEITAS DE CONVENIOS-JF 1º GRAU</v>
      </c>
      <c r="J22" s="49" t="str">
        <f>+'[1]Access-Abr'!L22</f>
        <v>5</v>
      </c>
      <c r="K22" s="52"/>
      <c r="L22" s="52"/>
      <c r="M22" s="52"/>
      <c r="N22" s="52">
        <f t="shared" si="0"/>
        <v>0</v>
      </c>
      <c r="O22" s="52"/>
      <c r="P22" s="54">
        <f>'[1]Access-Abr'!M22</f>
        <v>0</v>
      </c>
      <c r="Q22" s="54"/>
      <c r="R22" s="54">
        <f t="shared" si="1"/>
        <v>0</v>
      </c>
      <c r="S22" s="55">
        <f>'[1]Access-Abr'!N22</f>
        <v>0</v>
      </c>
      <c r="T22" s="56">
        <f t="shared" si="2"/>
        <v>0</v>
      </c>
      <c r="U22" s="54">
        <f>'[1]Access-Abr'!O22</f>
        <v>0</v>
      </c>
      <c r="V22" s="56">
        <f t="shared" si="3"/>
        <v>0</v>
      </c>
      <c r="W22" s="54">
        <f>'[1]Access-Abr'!P22</f>
        <v>0</v>
      </c>
      <c r="X22" s="56">
        <f t="shared" si="4"/>
        <v>0</v>
      </c>
    </row>
    <row r="23" spans="1:24" ht="25.5" customHeight="1" x14ac:dyDescent="0.2">
      <c r="A23" s="49" t="str">
        <f>+'[1]Access-Abr'!A23</f>
        <v>12104</v>
      </c>
      <c r="B23" s="50" t="str">
        <f>+'[1]Access-Abr'!B23</f>
        <v>TRIBUNAL REGIONAL FEDERAL DA 3A. REGIAO</v>
      </c>
      <c r="C23" s="49" t="str">
        <f>CONCATENATE('[1]Access-Abr'!C23,".",'[1]Access-Abr'!D23)</f>
        <v>02.122</v>
      </c>
      <c r="D23" s="49" t="str">
        <f>CONCATENATE('[1]Access-Abr'!E23,".",'[1]Access-Abr'!G23)</f>
        <v>0569.15HF</v>
      </c>
      <c r="E23" s="50" t="str">
        <f>+'[1]Access-Abr'!F23</f>
        <v>PRESTACAO JURISDICIONAL NA JUSTICA FEDERAL</v>
      </c>
      <c r="F23" s="50" t="str">
        <f>+'[1]Access-Abr'!H23</f>
        <v>AQUISICAO DE IMOVEIS PARA FUNCIONAMENTO DO TRF3 DA 3. REGIAO</v>
      </c>
      <c r="G23" s="49" t="str">
        <f>IF('[1]Access-Abr'!I23="1","F","S")</f>
        <v>F</v>
      </c>
      <c r="H23" s="49" t="str">
        <f>+'[1]Access-Abr'!J23</f>
        <v>0181</v>
      </c>
      <c r="I23" s="50" t="str">
        <f>+'[1]Access-Abr'!K23</f>
        <v>RECEITAS DE CONVENIOS/TRF 3ª REGIAO</v>
      </c>
      <c r="J23" s="49" t="str">
        <f>+'[1]Access-Abr'!L23</f>
        <v>5</v>
      </c>
      <c r="K23" s="52"/>
      <c r="L23" s="52"/>
      <c r="M23" s="52"/>
      <c r="N23" s="52">
        <f t="shared" si="0"/>
        <v>0</v>
      </c>
      <c r="O23" s="52"/>
      <c r="P23" s="54">
        <f>'[1]Access-Abr'!M23</f>
        <v>5000000</v>
      </c>
      <c r="Q23" s="54"/>
      <c r="R23" s="54">
        <f t="shared" si="1"/>
        <v>5000000</v>
      </c>
      <c r="S23" s="55">
        <f>'[1]Access-Abr'!N23</f>
        <v>0</v>
      </c>
      <c r="T23" s="56">
        <f t="shared" si="2"/>
        <v>0</v>
      </c>
      <c r="U23" s="54">
        <f>'[1]Access-Abr'!O23</f>
        <v>0</v>
      </c>
      <c r="V23" s="56">
        <f t="shared" si="3"/>
        <v>0</v>
      </c>
      <c r="W23" s="54">
        <f>'[1]Access-Abr'!P23</f>
        <v>0</v>
      </c>
      <c r="X23" s="56">
        <f t="shared" si="4"/>
        <v>0</v>
      </c>
    </row>
    <row r="24" spans="1:24" ht="25.5" customHeight="1" x14ac:dyDescent="0.2">
      <c r="A24" s="49" t="str">
        <f>+'[1]Access-Abr'!A24</f>
        <v>12104</v>
      </c>
      <c r="B24" s="50" t="str">
        <f>+'[1]Access-Abr'!B24</f>
        <v>TRIBUNAL REGIONAL FEDERAL DA 3A. REGIAO</v>
      </c>
      <c r="C24" s="49" t="str">
        <f>CONCATENATE('[1]Access-Abr'!C24,".",'[1]Access-Abr'!D24)</f>
        <v>02.122</v>
      </c>
      <c r="D24" s="49" t="str">
        <f>CONCATENATE('[1]Access-Abr'!E24,".",'[1]Access-Abr'!G24)</f>
        <v>0569.20TP</v>
      </c>
      <c r="E24" s="50" t="str">
        <f>+'[1]Access-Abr'!F24</f>
        <v>PRESTACAO JURISDICIONAL NA JUSTICA FEDERAL</v>
      </c>
      <c r="F24" s="50" t="str">
        <f>+'[1]Access-Abr'!H24</f>
        <v>PESSOAL ATIVO DA UNIAO</v>
      </c>
      <c r="G24" s="49" t="str">
        <f>IF('[1]Access-Abr'!I24="1","F","S")</f>
        <v>F</v>
      </c>
      <c r="H24" s="49" t="str">
        <f>+'[1]Access-Abr'!J24</f>
        <v>0100</v>
      </c>
      <c r="I24" s="50" t="str">
        <f>+'[1]Access-Abr'!K24</f>
        <v>RECURSOS ORDINARIOS</v>
      </c>
      <c r="J24" s="49" t="str">
        <f>+'[1]Access-Abr'!L24</f>
        <v>1</v>
      </c>
      <c r="K24" s="52"/>
      <c r="L24" s="52"/>
      <c r="M24" s="52"/>
      <c r="N24" s="52">
        <f t="shared" si="0"/>
        <v>0</v>
      </c>
      <c r="O24" s="52"/>
      <c r="P24" s="54">
        <f>'[1]Access-Abr'!M24</f>
        <v>118256523.87</v>
      </c>
      <c r="Q24" s="54"/>
      <c r="R24" s="54">
        <f t="shared" si="1"/>
        <v>118256523.87</v>
      </c>
      <c r="S24" s="55">
        <f>'[1]Access-Abr'!N24</f>
        <v>118256523.87</v>
      </c>
      <c r="T24" s="56">
        <f t="shared" si="2"/>
        <v>1</v>
      </c>
      <c r="U24" s="54">
        <f>'[1]Access-Abr'!O24</f>
        <v>118174994.79000001</v>
      </c>
      <c r="V24" s="56">
        <f t="shared" si="3"/>
        <v>0.99931057435706783</v>
      </c>
      <c r="W24" s="54">
        <f>'[1]Access-Abr'!P24</f>
        <v>117314654.98999999</v>
      </c>
      <c r="X24" s="56">
        <f t="shared" si="4"/>
        <v>0.9920353748852333</v>
      </c>
    </row>
    <row r="25" spans="1:24" ht="25.5" customHeight="1" x14ac:dyDescent="0.2">
      <c r="A25" s="49" t="str">
        <f>+'[1]Access-Abr'!A25</f>
        <v>12104</v>
      </c>
      <c r="B25" s="50" t="str">
        <f>+'[1]Access-Abr'!B25</f>
        <v>TRIBUNAL REGIONAL FEDERAL DA 3A. REGIAO</v>
      </c>
      <c r="C25" s="49" t="str">
        <f>CONCATENATE('[1]Access-Abr'!C25,".",'[1]Access-Abr'!D25)</f>
        <v>02.122</v>
      </c>
      <c r="D25" s="49" t="str">
        <f>CONCATENATE('[1]Access-Abr'!E25,".",'[1]Access-Abr'!G25)</f>
        <v>0569.216H</v>
      </c>
      <c r="E25" s="50" t="str">
        <f>+'[1]Access-Abr'!F25</f>
        <v>PRESTACAO JURISDICIONAL NA JUSTICA FEDERAL</v>
      </c>
      <c r="F25" s="50" t="str">
        <f>+'[1]Access-Abr'!H25</f>
        <v>AJUDA DE CUSTO PARA MORADIA OU AUXILIO-MORADIA A AGENTES PUB</v>
      </c>
      <c r="G25" s="49" t="str">
        <f>IF('[1]Access-Abr'!I25="1","F","S")</f>
        <v>F</v>
      </c>
      <c r="H25" s="49" t="str">
        <f>+'[1]Access-Abr'!J25</f>
        <v>0100</v>
      </c>
      <c r="I25" s="50" t="str">
        <f>+'[1]Access-Abr'!K25</f>
        <v>RECURSOS ORDINARIOS</v>
      </c>
      <c r="J25" s="49" t="str">
        <f>+'[1]Access-Abr'!L25</f>
        <v>3</v>
      </c>
      <c r="K25" s="52"/>
      <c r="L25" s="52"/>
      <c r="M25" s="52"/>
      <c r="N25" s="52">
        <f t="shared" si="0"/>
        <v>0</v>
      </c>
      <c r="O25" s="52"/>
      <c r="P25" s="54">
        <f>'[1]Access-Abr'!M25</f>
        <v>701896.04</v>
      </c>
      <c r="Q25" s="54"/>
      <c r="R25" s="54">
        <f t="shared" si="1"/>
        <v>701896.04</v>
      </c>
      <c r="S25" s="55">
        <f>'[1]Access-Abr'!N25</f>
        <v>701896.04</v>
      </c>
      <c r="T25" s="56">
        <f t="shared" si="2"/>
        <v>1</v>
      </c>
      <c r="U25" s="54">
        <f>'[1]Access-Abr'!O25</f>
        <v>701896.04</v>
      </c>
      <c r="V25" s="56">
        <f t="shared" si="3"/>
        <v>1</v>
      </c>
      <c r="W25" s="54">
        <f>'[1]Access-Abr'!P25</f>
        <v>701896.04</v>
      </c>
      <c r="X25" s="56">
        <f t="shared" si="4"/>
        <v>1</v>
      </c>
    </row>
    <row r="26" spans="1:24" ht="25.5" customHeight="1" x14ac:dyDescent="0.2">
      <c r="A26" s="49" t="str">
        <f>+'[1]Access-Abr'!A26</f>
        <v>12104</v>
      </c>
      <c r="B26" s="50" t="str">
        <f>+'[1]Access-Abr'!B26</f>
        <v>TRIBUNAL REGIONAL FEDERAL DA 3A. REGIAO</v>
      </c>
      <c r="C26" s="49" t="str">
        <f>CONCATENATE('[1]Access-Abr'!C26,".",'[1]Access-Abr'!D26)</f>
        <v>02.122</v>
      </c>
      <c r="D26" s="49" t="str">
        <f>CONCATENATE('[1]Access-Abr'!E26,".",'[1]Access-Abr'!G26)</f>
        <v>0569.3600</v>
      </c>
      <c r="E26" s="50" t="str">
        <f>+'[1]Access-Abr'!F26</f>
        <v>PRESTACAO JURISDICIONAL NA JUSTICA FEDERAL</v>
      </c>
      <c r="F26" s="50" t="str">
        <f>+'[1]Access-Abr'!H26</f>
        <v>REFORMA DO EDIFICIO-SEDE DO TRIBUNAL REGIONAL FEDERAL DA 3.</v>
      </c>
      <c r="G26" s="49" t="str">
        <f>IF('[1]Access-Abr'!I26="1","F","S")</f>
        <v>F</v>
      </c>
      <c r="H26" s="49" t="str">
        <f>+'[1]Access-Abr'!J26</f>
        <v>0100</v>
      </c>
      <c r="I26" s="50" t="str">
        <f>+'[1]Access-Abr'!K26</f>
        <v>RECURSOS ORDINARIOS</v>
      </c>
      <c r="J26" s="49" t="str">
        <f>+'[1]Access-Abr'!L26</f>
        <v>4</v>
      </c>
      <c r="K26" s="52"/>
      <c r="L26" s="52"/>
      <c r="M26" s="52"/>
      <c r="N26" s="52">
        <f t="shared" si="0"/>
        <v>0</v>
      </c>
      <c r="O26" s="52"/>
      <c r="P26" s="54">
        <f>'[1]Access-Abr'!M26</f>
        <v>240000</v>
      </c>
      <c r="Q26" s="54"/>
      <c r="R26" s="54">
        <f t="shared" si="1"/>
        <v>240000</v>
      </c>
      <c r="S26" s="55">
        <f>'[1]Access-Abr'!N26</f>
        <v>0</v>
      </c>
      <c r="T26" s="56">
        <f t="shared" si="2"/>
        <v>0</v>
      </c>
      <c r="U26" s="54">
        <f>'[1]Access-Abr'!O26</f>
        <v>0</v>
      </c>
      <c r="V26" s="56">
        <f t="shared" si="3"/>
        <v>0</v>
      </c>
      <c r="W26" s="54">
        <f>'[1]Access-Abr'!P26</f>
        <v>0</v>
      </c>
      <c r="X26" s="56">
        <f t="shared" si="4"/>
        <v>0</v>
      </c>
    </row>
    <row r="27" spans="1:24" ht="25.5" customHeight="1" x14ac:dyDescent="0.2">
      <c r="A27" s="49" t="str">
        <f>+'[1]Access-Abr'!A27</f>
        <v>12104</v>
      </c>
      <c r="B27" s="50" t="str">
        <f>+'[1]Access-Abr'!B27</f>
        <v>TRIBUNAL REGIONAL FEDERAL DA 3A. REGIAO</v>
      </c>
      <c r="C27" s="49" t="str">
        <f>CONCATENATE('[1]Access-Abr'!C27,".",'[1]Access-Abr'!D27)</f>
        <v>02.122</v>
      </c>
      <c r="D27" s="49" t="str">
        <f>CONCATENATE('[1]Access-Abr'!E27,".",'[1]Access-Abr'!G27)</f>
        <v>0569.3600</v>
      </c>
      <c r="E27" s="50" t="str">
        <f>+'[1]Access-Abr'!F27</f>
        <v>PRESTACAO JURISDICIONAL NA JUSTICA FEDERAL</v>
      </c>
      <c r="F27" s="50" t="str">
        <f>+'[1]Access-Abr'!H27</f>
        <v>REFORMA DO EDIFICIO-SEDE DO TRIBUNAL REGIONAL FEDERAL DA 3.</v>
      </c>
      <c r="G27" s="49" t="str">
        <f>IF('[1]Access-Abr'!I27="1","F","S")</f>
        <v>F</v>
      </c>
      <c r="H27" s="49" t="str">
        <f>+'[1]Access-Abr'!J27</f>
        <v>0181</v>
      </c>
      <c r="I27" s="50" t="str">
        <f>+'[1]Access-Abr'!K27</f>
        <v>RECURSOS DE CONVENIOS</v>
      </c>
      <c r="J27" s="49" t="str">
        <f>+'[1]Access-Abr'!L27</f>
        <v>4</v>
      </c>
      <c r="K27" s="52"/>
      <c r="L27" s="52"/>
      <c r="M27" s="52"/>
      <c r="N27" s="52">
        <f t="shared" si="0"/>
        <v>0</v>
      </c>
      <c r="O27" s="52"/>
      <c r="P27" s="54">
        <f>'[1]Access-Abr'!M27</f>
        <v>0</v>
      </c>
      <c r="Q27" s="54"/>
      <c r="R27" s="54">
        <f t="shared" si="1"/>
        <v>0</v>
      </c>
      <c r="S27" s="55">
        <f>'[1]Access-Abr'!N27</f>
        <v>0</v>
      </c>
      <c r="T27" s="56">
        <f t="shared" si="2"/>
        <v>0</v>
      </c>
      <c r="U27" s="54">
        <f>'[1]Access-Abr'!O27</f>
        <v>0</v>
      </c>
      <c r="V27" s="56">
        <f t="shared" si="3"/>
        <v>0</v>
      </c>
      <c r="W27" s="54">
        <f>'[1]Access-Abr'!P27</f>
        <v>0</v>
      </c>
      <c r="X27" s="56">
        <f t="shared" si="4"/>
        <v>0</v>
      </c>
    </row>
    <row r="28" spans="1:24" ht="25.5" customHeight="1" x14ac:dyDescent="0.2">
      <c r="A28" s="49" t="str">
        <f>+'[1]Access-Abr'!A28</f>
        <v>12104</v>
      </c>
      <c r="B28" s="50" t="str">
        <f>+'[1]Access-Abr'!B28</f>
        <v>TRIBUNAL REGIONAL FEDERAL DA 3A. REGIAO</v>
      </c>
      <c r="C28" s="49" t="str">
        <f>CONCATENATE('[1]Access-Abr'!C28,".",'[1]Access-Abr'!D28)</f>
        <v>02.122</v>
      </c>
      <c r="D28" s="49" t="str">
        <f>CONCATENATE('[1]Access-Abr'!E28,".",'[1]Access-Abr'!G28)</f>
        <v>0569.3600</v>
      </c>
      <c r="E28" s="50" t="str">
        <f>+'[1]Access-Abr'!F28</f>
        <v>PRESTACAO JURISDICIONAL NA JUSTICA FEDERAL</v>
      </c>
      <c r="F28" s="50" t="str">
        <f>+'[1]Access-Abr'!H28</f>
        <v>REFORMA DO EDIFICIO-SEDE DO TRIBUNAL REGIONAL FEDERAL DA 3.</v>
      </c>
      <c r="G28" s="49" t="str">
        <f>IF('[1]Access-Abr'!I28="1","F","S")</f>
        <v>F</v>
      </c>
      <c r="H28" s="49" t="str">
        <f>+'[1]Access-Abr'!J28</f>
        <v>0181</v>
      </c>
      <c r="I28" s="50" t="str">
        <f>+'[1]Access-Abr'!K28</f>
        <v>RECEITAS DE CONVENIOS/TRF 3ª REGIAO</v>
      </c>
      <c r="J28" s="49" t="str">
        <f>+'[1]Access-Abr'!L28</f>
        <v>4</v>
      </c>
      <c r="K28" s="52"/>
      <c r="L28" s="52"/>
      <c r="M28" s="52"/>
      <c r="N28" s="52">
        <f t="shared" si="0"/>
        <v>0</v>
      </c>
      <c r="O28" s="52"/>
      <c r="P28" s="54">
        <f>'[1]Access-Abr'!M28</f>
        <v>2400000</v>
      </c>
      <c r="Q28" s="54"/>
      <c r="R28" s="54">
        <f t="shared" si="1"/>
        <v>2400000</v>
      </c>
      <c r="S28" s="55">
        <f>'[1]Access-Abr'!N28</f>
        <v>0</v>
      </c>
      <c r="T28" s="56">
        <f t="shared" si="2"/>
        <v>0</v>
      </c>
      <c r="U28" s="54">
        <f>'[1]Access-Abr'!O28</f>
        <v>0</v>
      </c>
      <c r="V28" s="56">
        <f t="shared" si="3"/>
        <v>0</v>
      </c>
      <c r="W28" s="54">
        <f>'[1]Access-Abr'!P28</f>
        <v>0</v>
      </c>
      <c r="X28" s="56">
        <f t="shared" si="4"/>
        <v>0</v>
      </c>
    </row>
    <row r="29" spans="1:24" ht="25.5" customHeight="1" x14ac:dyDescent="0.2">
      <c r="A29" s="49" t="str">
        <f>+'[1]Access-Abr'!A29</f>
        <v>12104</v>
      </c>
      <c r="B29" s="50" t="str">
        <f>+'[1]Access-Abr'!B29</f>
        <v>TRIBUNAL REGIONAL FEDERAL DA 3A. REGIAO</v>
      </c>
      <c r="C29" s="49" t="str">
        <f>CONCATENATE('[1]Access-Abr'!C29,".",'[1]Access-Abr'!D29)</f>
        <v>02.126</v>
      </c>
      <c r="D29" s="49" t="str">
        <f>CONCATENATE('[1]Access-Abr'!E29,".",'[1]Access-Abr'!G29)</f>
        <v>0569.151W</v>
      </c>
      <c r="E29" s="50" t="str">
        <f>+'[1]Access-Abr'!F29</f>
        <v>PRESTACAO JURISDICIONAL NA JUSTICA FEDERAL</v>
      </c>
      <c r="F29" s="50" t="str">
        <f>+'[1]Access-Abr'!H29</f>
        <v>DESENVOLVIMENTO E IMPLANTACAO DO SISTEMA PROCESSO JUDICIAL E</v>
      </c>
      <c r="G29" s="49" t="str">
        <f>IF('[1]Access-Abr'!I29="1","F","S")</f>
        <v>F</v>
      </c>
      <c r="H29" s="49" t="str">
        <f>+'[1]Access-Abr'!J29</f>
        <v>0100</v>
      </c>
      <c r="I29" s="50" t="str">
        <f>+'[1]Access-Abr'!K29</f>
        <v>RECURSOS ORDINARIOS</v>
      </c>
      <c r="J29" s="49" t="str">
        <f>+'[1]Access-Abr'!L29</f>
        <v>3</v>
      </c>
      <c r="K29" s="52"/>
      <c r="L29" s="52"/>
      <c r="M29" s="52"/>
      <c r="N29" s="52">
        <f t="shared" si="0"/>
        <v>0</v>
      </c>
      <c r="O29" s="52"/>
      <c r="P29" s="54">
        <f>'[1]Access-Abr'!M29</f>
        <v>52523</v>
      </c>
      <c r="Q29" s="54"/>
      <c r="R29" s="54">
        <f t="shared" si="1"/>
        <v>52523</v>
      </c>
      <c r="S29" s="55">
        <f>'[1]Access-Abr'!N29</f>
        <v>22474</v>
      </c>
      <c r="T29" s="56">
        <f t="shared" si="2"/>
        <v>0.42788873445918929</v>
      </c>
      <c r="U29" s="54">
        <f>'[1]Access-Abr'!O29</f>
        <v>21045.72</v>
      </c>
      <c r="V29" s="56">
        <f t="shared" si="3"/>
        <v>0.40069531443367667</v>
      </c>
      <c r="W29" s="54">
        <f>'[1]Access-Abr'!P29</f>
        <v>21045.72</v>
      </c>
      <c r="X29" s="56">
        <f t="shared" si="4"/>
        <v>0.40069531443367667</v>
      </c>
    </row>
    <row r="30" spans="1:24" ht="25.5" customHeight="1" x14ac:dyDescent="0.2">
      <c r="A30" s="49" t="str">
        <f>+'[1]Access-Abr'!A30</f>
        <v>12104</v>
      </c>
      <c r="B30" s="50" t="str">
        <f>+'[1]Access-Abr'!B30</f>
        <v>TRIBUNAL REGIONAL FEDERAL DA 3A. REGIAO</v>
      </c>
      <c r="C30" s="49" t="str">
        <f>CONCATENATE('[1]Access-Abr'!C30,".",'[1]Access-Abr'!D30)</f>
        <v>02.131</v>
      </c>
      <c r="D30" s="49" t="str">
        <f>CONCATENATE('[1]Access-Abr'!E30,".",'[1]Access-Abr'!G30)</f>
        <v>0569.2549</v>
      </c>
      <c r="E30" s="50" t="str">
        <f>+'[1]Access-Abr'!F30</f>
        <v>PRESTACAO JURISDICIONAL NA JUSTICA FEDERAL</v>
      </c>
      <c r="F30" s="50" t="str">
        <f>+'[1]Access-Abr'!H30</f>
        <v>COMUNICACAO E DIVULGACAO INSTITUCIONAL</v>
      </c>
      <c r="G30" s="49" t="str">
        <f>IF('[1]Access-Abr'!I30="1","F","S")</f>
        <v>F</v>
      </c>
      <c r="H30" s="49" t="str">
        <f>+'[1]Access-Abr'!J30</f>
        <v>0100</v>
      </c>
      <c r="I30" s="50" t="str">
        <f>+'[1]Access-Abr'!K30</f>
        <v>RECURSOS ORDINARIOS</v>
      </c>
      <c r="J30" s="49" t="str">
        <f>+'[1]Access-Abr'!L30</f>
        <v>3</v>
      </c>
      <c r="K30" s="52"/>
      <c r="L30" s="52"/>
      <c r="M30" s="52"/>
      <c r="N30" s="52">
        <f t="shared" si="0"/>
        <v>0</v>
      </c>
      <c r="O30" s="52"/>
      <c r="P30" s="54">
        <f>'[1]Access-Abr'!M30</f>
        <v>434350</v>
      </c>
      <c r="Q30" s="54"/>
      <c r="R30" s="54">
        <f t="shared" si="1"/>
        <v>434350</v>
      </c>
      <c r="S30" s="55">
        <f>'[1]Access-Abr'!N30</f>
        <v>323455.84000000003</v>
      </c>
      <c r="T30" s="56">
        <f t="shared" si="2"/>
        <v>0.74468939795096123</v>
      </c>
      <c r="U30" s="54">
        <f>'[1]Access-Abr'!O30</f>
        <v>0</v>
      </c>
      <c r="V30" s="56">
        <f t="shared" si="3"/>
        <v>0</v>
      </c>
      <c r="W30" s="54">
        <f>'[1]Access-Abr'!P30</f>
        <v>0</v>
      </c>
      <c r="X30" s="56">
        <f t="shared" si="4"/>
        <v>0</v>
      </c>
    </row>
    <row r="31" spans="1:24" ht="25.5" customHeight="1" x14ac:dyDescent="0.2">
      <c r="A31" s="49" t="str">
        <f>+'[1]Access-Abr'!A31</f>
        <v>12104</v>
      </c>
      <c r="B31" s="50" t="str">
        <f>+'[1]Access-Abr'!B31</f>
        <v>TRIBUNAL REGIONAL FEDERAL DA 3A. REGIAO</v>
      </c>
      <c r="C31" s="49" t="str">
        <f>CONCATENATE('[1]Access-Abr'!C31,".",'[1]Access-Abr'!D31)</f>
        <v>02.301</v>
      </c>
      <c r="D31" s="49" t="str">
        <f>CONCATENATE('[1]Access-Abr'!E31,".",'[1]Access-Abr'!G31)</f>
        <v>0569.2004</v>
      </c>
      <c r="E31" s="50" t="str">
        <f>+'[1]Access-Abr'!F31</f>
        <v>PRESTACAO JURISDICIONAL NA JUSTICA FEDERAL</v>
      </c>
      <c r="F31" s="50" t="str">
        <f>+'[1]Access-Abr'!H31</f>
        <v>ASSISTENCIA MEDICA E ODONTOLOGICA AOS SERVIDORES CIVIS, EMPR</v>
      </c>
      <c r="G31" s="49" t="str">
        <f>IF('[1]Access-Abr'!I31="1","F","S")</f>
        <v>S</v>
      </c>
      <c r="H31" s="49" t="str">
        <f>+'[1]Access-Abr'!J31</f>
        <v>0100</v>
      </c>
      <c r="I31" s="50" t="str">
        <f>+'[1]Access-Abr'!K31</f>
        <v>RECURSOS ORDINARIOS</v>
      </c>
      <c r="J31" s="49" t="str">
        <f>+'[1]Access-Abr'!L31</f>
        <v>4</v>
      </c>
      <c r="K31" s="52"/>
      <c r="L31" s="52"/>
      <c r="M31" s="52"/>
      <c r="N31" s="52">
        <f t="shared" si="0"/>
        <v>0</v>
      </c>
      <c r="O31" s="52"/>
      <c r="P31" s="54">
        <f>'[1]Access-Abr'!M31</f>
        <v>15000</v>
      </c>
      <c r="Q31" s="54"/>
      <c r="R31" s="54">
        <f t="shared" si="1"/>
        <v>15000</v>
      </c>
      <c r="S31" s="55">
        <f>'[1]Access-Abr'!N31</f>
        <v>0</v>
      </c>
      <c r="T31" s="56">
        <f t="shared" si="2"/>
        <v>0</v>
      </c>
      <c r="U31" s="54">
        <f>'[1]Access-Abr'!O31</f>
        <v>0</v>
      </c>
      <c r="V31" s="56">
        <f t="shared" si="3"/>
        <v>0</v>
      </c>
      <c r="W31" s="54">
        <f>'[1]Access-Abr'!P31</f>
        <v>0</v>
      </c>
      <c r="X31" s="56">
        <f t="shared" si="4"/>
        <v>0</v>
      </c>
    </row>
    <row r="32" spans="1:24" ht="25.5" customHeight="1" x14ac:dyDescent="0.2">
      <c r="A32" s="49" t="str">
        <f>+'[1]Access-Abr'!A32</f>
        <v>12104</v>
      </c>
      <c r="B32" s="50" t="str">
        <f>+'[1]Access-Abr'!B32</f>
        <v>TRIBUNAL REGIONAL FEDERAL DA 3A. REGIAO</v>
      </c>
      <c r="C32" s="49" t="str">
        <f>CONCATENATE('[1]Access-Abr'!C32,".",'[1]Access-Abr'!D32)</f>
        <v>02.301</v>
      </c>
      <c r="D32" s="49" t="str">
        <f>CONCATENATE('[1]Access-Abr'!E32,".",'[1]Access-Abr'!G32)</f>
        <v>0569.2004</v>
      </c>
      <c r="E32" s="50" t="str">
        <f>+'[1]Access-Abr'!F32</f>
        <v>PRESTACAO JURISDICIONAL NA JUSTICA FEDERAL</v>
      </c>
      <c r="F32" s="50" t="str">
        <f>+'[1]Access-Abr'!H32</f>
        <v>ASSISTENCIA MEDICA E ODONTOLOGICA AOS SERVIDORES CIVIS, EMPR</v>
      </c>
      <c r="G32" s="49" t="str">
        <f>IF('[1]Access-Abr'!I32="1","F","S")</f>
        <v>S</v>
      </c>
      <c r="H32" s="49" t="str">
        <f>+'[1]Access-Abr'!J32</f>
        <v>0100</v>
      </c>
      <c r="I32" s="50" t="str">
        <f>+'[1]Access-Abr'!K32</f>
        <v>RECURSOS ORDINARIOS</v>
      </c>
      <c r="J32" s="49" t="str">
        <f>+'[1]Access-Abr'!L32</f>
        <v>3</v>
      </c>
      <c r="K32" s="52"/>
      <c r="L32" s="52"/>
      <c r="M32" s="52"/>
      <c r="N32" s="52">
        <f t="shared" si="0"/>
        <v>0</v>
      </c>
      <c r="O32" s="52"/>
      <c r="P32" s="54">
        <f>'[1]Access-Abr'!M32</f>
        <v>11868480</v>
      </c>
      <c r="Q32" s="54"/>
      <c r="R32" s="54">
        <f t="shared" si="1"/>
        <v>11868480</v>
      </c>
      <c r="S32" s="55">
        <f>'[1]Access-Abr'!N32</f>
        <v>11528480</v>
      </c>
      <c r="T32" s="56">
        <f t="shared" si="2"/>
        <v>0.97135269217288145</v>
      </c>
      <c r="U32" s="54">
        <f>'[1]Access-Abr'!O32</f>
        <v>3043699.52</v>
      </c>
      <c r="V32" s="56">
        <f t="shared" si="3"/>
        <v>0.25645234436086173</v>
      </c>
      <c r="W32" s="54">
        <f>'[1]Access-Abr'!P32</f>
        <v>3043699.52</v>
      </c>
      <c r="X32" s="56">
        <f t="shared" si="4"/>
        <v>0.25645234436086173</v>
      </c>
    </row>
    <row r="33" spans="1:24" ht="25.5" customHeight="1" x14ac:dyDescent="0.2">
      <c r="A33" s="49" t="str">
        <f>+'[1]Access-Abr'!A33</f>
        <v>12104</v>
      </c>
      <c r="B33" s="50" t="str">
        <f>+'[1]Access-Abr'!B33</f>
        <v>TRIBUNAL REGIONAL FEDERAL DA 3A. REGIAO</v>
      </c>
      <c r="C33" s="49" t="str">
        <f>CONCATENATE('[1]Access-Abr'!C33,".",'[1]Access-Abr'!D33)</f>
        <v>02.331</v>
      </c>
      <c r="D33" s="49" t="str">
        <f>CONCATENATE('[1]Access-Abr'!E33,".",'[1]Access-Abr'!G33)</f>
        <v>0569.00M1</v>
      </c>
      <c r="E33" s="50" t="str">
        <f>+'[1]Access-Abr'!F33</f>
        <v>PRESTACAO JURISDICIONAL NA JUSTICA FEDERAL</v>
      </c>
      <c r="F33" s="50" t="str">
        <f>+'[1]Access-Abr'!H33</f>
        <v>BENEFICIOS ASSISTENCIAIS DECORRENTES DO AUXILIO-FUNERAL E NA</v>
      </c>
      <c r="G33" s="49" t="str">
        <f>IF('[1]Access-Abr'!I33="1","F","S")</f>
        <v>F</v>
      </c>
      <c r="H33" s="49" t="str">
        <f>+'[1]Access-Abr'!J33</f>
        <v>0100</v>
      </c>
      <c r="I33" s="50" t="str">
        <f>+'[1]Access-Abr'!K33</f>
        <v>RECURSOS ORDINARIOS</v>
      </c>
      <c r="J33" s="49" t="str">
        <f>+'[1]Access-Abr'!L33</f>
        <v>3</v>
      </c>
      <c r="K33" s="52"/>
      <c r="L33" s="52"/>
      <c r="M33" s="52"/>
      <c r="N33" s="52">
        <f t="shared" si="0"/>
        <v>0</v>
      </c>
      <c r="O33" s="52"/>
      <c r="P33" s="54">
        <f>'[1]Access-Abr'!M33</f>
        <v>55033.64</v>
      </c>
      <c r="Q33" s="54"/>
      <c r="R33" s="54">
        <f t="shared" si="1"/>
        <v>55033.64</v>
      </c>
      <c r="S33" s="55">
        <f>'[1]Access-Abr'!N33</f>
        <v>55033.64</v>
      </c>
      <c r="T33" s="56">
        <f t="shared" si="2"/>
        <v>1</v>
      </c>
      <c r="U33" s="54">
        <f>'[1]Access-Abr'!O33</f>
        <v>55033.64</v>
      </c>
      <c r="V33" s="56">
        <f t="shared" si="3"/>
        <v>1</v>
      </c>
      <c r="W33" s="54">
        <f>'[1]Access-Abr'!P33</f>
        <v>55033.64</v>
      </c>
      <c r="X33" s="56">
        <f t="shared" si="4"/>
        <v>1</v>
      </c>
    </row>
    <row r="34" spans="1:24" ht="25.5" customHeight="1" x14ac:dyDescent="0.2">
      <c r="A34" s="49" t="str">
        <f>+'[1]Access-Abr'!A34</f>
        <v>12104</v>
      </c>
      <c r="B34" s="50" t="str">
        <f>+'[1]Access-Abr'!B34</f>
        <v>TRIBUNAL REGIONAL FEDERAL DA 3A. REGIAO</v>
      </c>
      <c r="C34" s="49" t="str">
        <f>CONCATENATE('[1]Access-Abr'!C34,".",'[1]Access-Abr'!D34)</f>
        <v>02.331</v>
      </c>
      <c r="D34" s="49" t="str">
        <f>CONCATENATE('[1]Access-Abr'!E34,".",'[1]Access-Abr'!G34)</f>
        <v>0569.2010</v>
      </c>
      <c r="E34" s="50" t="str">
        <f>+'[1]Access-Abr'!F34</f>
        <v>PRESTACAO JURISDICIONAL NA JUSTICA FEDERAL</v>
      </c>
      <c r="F34" s="50" t="str">
        <f>+'[1]Access-Abr'!H34</f>
        <v>ASSISTENCIA PRE-ESCOLAR AOS DEPENDENTES DOS SERVIDORES CIVIS</v>
      </c>
      <c r="G34" s="49" t="str">
        <f>IF('[1]Access-Abr'!I34="1","F","S")</f>
        <v>F</v>
      </c>
      <c r="H34" s="49" t="str">
        <f>+'[1]Access-Abr'!J34</f>
        <v>0100</v>
      </c>
      <c r="I34" s="50" t="str">
        <f>+'[1]Access-Abr'!K34</f>
        <v>RECURSOS ORDINARIOS</v>
      </c>
      <c r="J34" s="49" t="str">
        <f>+'[1]Access-Abr'!L34</f>
        <v>3</v>
      </c>
      <c r="K34" s="52"/>
      <c r="L34" s="52"/>
      <c r="M34" s="52"/>
      <c r="N34" s="52">
        <f t="shared" si="0"/>
        <v>0</v>
      </c>
      <c r="O34" s="52"/>
      <c r="P34" s="54">
        <f>'[1]Access-Abr'!M34</f>
        <v>1812576</v>
      </c>
      <c r="Q34" s="54"/>
      <c r="R34" s="54">
        <f t="shared" si="1"/>
        <v>1812576</v>
      </c>
      <c r="S34" s="55">
        <f>'[1]Access-Abr'!N34</f>
        <v>1812424.32</v>
      </c>
      <c r="T34" s="56">
        <f t="shared" si="2"/>
        <v>0.99991631799163183</v>
      </c>
      <c r="U34" s="54">
        <f>'[1]Access-Abr'!O34</f>
        <v>586224.24</v>
      </c>
      <c r="V34" s="56">
        <f t="shared" si="3"/>
        <v>0.3234205020920502</v>
      </c>
      <c r="W34" s="54">
        <f>'[1]Access-Abr'!P34</f>
        <v>586224.24</v>
      </c>
      <c r="X34" s="56">
        <f t="shared" si="4"/>
        <v>0.3234205020920502</v>
      </c>
    </row>
    <row r="35" spans="1:24" ht="25.5" customHeight="1" x14ac:dyDescent="0.2">
      <c r="A35" s="49" t="str">
        <f>+'[1]Access-Abr'!A35</f>
        <v>12104</v>
      </c>
      <c r="B35" s="50" t="str">
        <f>+'[1]Access-Abr'!B35</f>
        <v>TRIBUNAL REGIONAL FEDERAL DA 3A. REGIAO</v>
      </c>
      <c r="C35" s="49" t="str">
        <f>CONCATENATE('[1]Access-Abr'!C35,".",'[1]Access-Abr'!D35)</f>
        <v>02.331</v>
      </c>
      <c r="D35" s="49" t="str">
        <f>CONCATENATE('[1]Access-Abr'!E35,".",'[1]Access-Abr'!G35)</f>
        <v>0569.2011</v>
      </c>
      <c r="E35" s="50" t="str">
        <f>+'[1]Access-Abr'!F35</f>
        <v>PRESTACAO JURISDICIONAL NA JUSTICA FEDERAL</v>
      </c>
      <c r="F35" s="50" t="str">
        <f>+'[1]Access-Abr'!H35</f>
        <v>AUXILIO-TRANSPORTE AOS SERVIDORES CIVIS, EMPREGADOS E MILITA</v>
      </c>
      <c r="G35" s="49" t="str">
        <f>IF('[1]Access-Abr'!I35="1","F","S")</f>
        <v>F</v>
      </c>
      <c r="H35" s="49" t="str">
        <f>+'[1]Access-Abr'!J35</f>
        <v>0100</v>
      </c>
      <c r="I35" s="50" t="str">
        <f>+'[1]Access-Abr'!K35</f>
        <v>RECURSOS ORDINARIOS</v>
      </c>
      <c r="J35" s="49" t="str">
        <f>+'[1]Access-Abr'!L35</f>
        <v>3</v>
      </c>
      <c r="K35" s="52"/>
      <c r="L35" s="52"/>
      <c r="M35" s="52"/>
      <c r="N35" s="52">
        <f t="shared" si="0"/>
        <v>0</v>
      </c>
      <c r="O35" s="52"/>
      <c r="P35" s="54">
        <f>'[1]Access-Abr'!M35</f>
        <v>1111000</v>
      </c>
      <c r="Q35" s="54"/>
      <c r="R35" s="54">
        <f t="shared" si="1"/>
        <v>1111000</v>
      </c>
      <c r="S35" s="55">
        <f>'[1]Access-Abr'!N35</f>
        <v>1111000</v>
      </c>
      <c r="T35" s="56">
        <f t="shared" si="2"/>
        <v>1</v>
      </c>
      <c r="U35" s="54">
        <f>'[1]Access-Abr'!O35</f>
        <v>384753.7</v>
      </c>
      <c r="V35" s="56">
        <f t="shared" si="3"/>
        <v>0.34631296129612965</v>
      </c>
      <c r="W35" s="54">
        <f>'[1]Access-Abr'!P35</f>
        <v>384753.7</v>
      </c>
      <c r="X35" s="56">
        <f t="shared" si="4"/>
        <v>0.34631296129612965</v>
      </c>
    </row>
    <row r="36" spans="1:24" ht="25.5" customHeight="1" x14ac:dyDescent="0.2">
      <c r="A36" s="49" t="str">
        <f>+'[1]Access-Abr'!A36</f>
        <v>12104</v>
      </c>
      <c r="B36" s="50" t="str">
        <f>+'[1]Access-Abr'!B36</f>
        <v>TRIBUNAL REGIONAL FEDERAL DA 3A. REGIAO</v>
      </c>
      <c r="C36" s="49" t="str">
        <f>CONCATENATE('[1]Access-Abr'!C36,".",'[1]Access-Abr'!D36)</f>
        <v>02.331</v>
      </c>
      <c r="D36" s="49" t="str">
        <f>CONCATENATE('[1]Access-Abr'!E36,".",'[1]Access-Abr'!G36)</f>
        <v>0569.2012</v>
      </c>
      <c r="E36" s="50" t="str">
        <f>+'[1]Access-Abr'!F36</f>
        <v>PRESTACAO JURISDICIONAL NA JUSTICA FEDERAL</v>
      </c>
      <c r="F36" s="50" t="str">
        <f>+'[1]Access-Abr'!H36</f>
        <v>AUXILIO-ALIMENTACAO AOS SERVIDORES CIVIS, EMPREGADOS E MILIT</v>
      </c>
      <c r="G36" s="49" t="str">
        <f>IF('[1]Access-Abr'!I36="1","F","S")</f>
        <v>F</v>
      </c>
      <c r="H36" s="49" t="str">
        <f>+'[1]Access-Abr'!J36</f>
        <v>0100</v>
      </c>
      <c r="I36" s="50" t="str">
        <f>+'[1]Access-Abr'!K36</f>
        <v>RECURSOS ORDINARIOS</v>
      </c>
      <c r="J36" s="49" t="str">
        <f>+'[1]Access-Abr'!L36</f>
        <v>3</v>
      </c>
      <c r="K36" s="52"/>
      <c r="L36" s="52"/>
      <c r="M36" s="52"/>
      <c r="N36" s="52">
        <f t="shared" si="0"/>
        <v>0</v>
      </c>
      <c r="O36" s="52"/>
      <c r="P36" s="54">
        <f>'[1]Access-Abr'!M36</f>
        <v>17565216</v>
      </c>
      <c r="Q36" s="54"/>
      <c r="R36" s="54">
        <f t="shared" si="1"/>
        <v>17565216</v>
      </c>
      <c r="S36" s="55">
        <f>'[1]Access-Abr'!N36</f>
        <v>17565216</v>
      </c>
      <c r="T36" s="56">
        <f t="shared" si="2"/>
        <v>1</v>
      </c>
      <c r="U36" s="54">
        <f>'[1]Access-Abr'!O36</f>
        <v>5861636.4000000004</v>
      </c>
      <c r="V36" s="56">
        <f t="shared" si="3"/>
        <v>0.33370704920451877</v>
      </c>
      <c r="W36" s="54">
        <f>'[1]Access-Abr'!P36</f>
        <v>5861636.4000000004</v>
      </c>
      <c r="X36" s="56">
        <f t="shared" si="4"/>
        <v>0.33370704920451877</v>
      </c>
    </row>
    <row r="37" spans="1:24" ht="25.5" customHeight="1" thickBot="1" x14ac:dyDescent="0.25">
      <c r="A37" s="49" t="str">
        <f>+'[1]Access-Abr'!A37</f>
        <v>12104</v>
      </c>
      <c r="B37" s="50" t="str">
        <f>+'[1]Access-Abr'!B37</f>
        <v>TRIBUNAL REGIONAL FEDERAL DA 3A. REGIAO</v>
      </c>
      <c r="C37" s="49" t="str">
        <f>CONCATENATE('[1]Access-Abr'!C37,".",'[1]Access-Abr'!D37)</f>
        <v>09.272</v>
      </c>
      <c r="D37" s="49" t="str">
        <f>CONCATENATE('[1]Access-Abr'!E37,".",'[1]Access-Abr'!G37)</f>
        <v>0089.0181</v>
      </c>
      <c r="E37" s="50" t="str">
        <f>+'[1]Access-Abr'!F37</f>
        <v>PREVIDENCIA DE INATIVOS E PENSIONISTAS DA UNIAO</v>
      </c>
      <c r="F37" s="50" t="str">
        <f>+'[1]Access-Abr'!H37</f>
        <v>APOSENTADORIAS E PENSOES - SERVIDORES CIVIS</v>
      </c>
      <c r="G37" s="49" t="str">
        <f>IF('[1]Access-Abr'!I37="1","F","S")</f>
        <v>S</v>
      </c>
      <c r="H37" s="49" t="str">
        <f>+'[1]Access-Abr'!J37</f>
        <v>0156</v>
      </c>
      <c r="I37" s="50" t="str">
        <f>+'[1]Access-Abr'!K37</f>
        <v>CONTRIBUICAO PLANO SEGURIDADE SOCIAL SERVIDOR</v>
      </c>
      <c r="J37" s="49" t="str">
        <f>+'[1]Access-Abr'!L37</f>
        <v>1</v>
      </c>
      <c r="K37" s="52"/>
      <c r="L37" s="52"/>
      <c r="M37" s="52"/>
      <c r="N37" s="52">
        <f>+K37+L37-M37</f>
        <v>0</v>
      </c>
      <c r="O37" s="52"/>
      <c r="P37" s="54">
        <f>'[1]Access-Abr'!M37</f>
        <v>28477616.68</v>
      </c>
      <c r="Q37" s="54"/>
      <c r="R37" s="54">
        <f>N37-O37+P37</f>
        <v>28477616.68</v>
      </c>
      <c r="S37" s="54">
        <f>'[1]Access-Abr'!N37</f>
        <v>28477616.68</v>
      </c>
      <c r="T37" s="56">
        <f>IF(R37&gt;0,S37/R37,0)</f>
        <v>1</v>
      </c>
      <c r="U37" s="54">
        <f>'[1]Access-Abr'!O37</f>
        <v>28477616.68</v>
      </c>
      <c r="V37" s="56">
        <f>IF(R37&gt;0,U37/R37,0)</f>
        <v>1</v>
      </c>
      <c r="W37" s="54">
        <f>'[1]Access-Abr'!P37</f>
        <v>28275165.350000001</v>
      </c>
      <c r="X37" s="56">
        <f>IF(R37&gt;0,W37/R37,0)</f>
        <v>0.99289086118845815</v>
      </c>
    </row>
    <row r="38" spans="1:24" ht="25.5" customHeight="1" thickBot="1" x14ac:dyDescent="0.25">
      <c r="A38" s="15" t="s">
        <v>48</v>
      </c>
      <c r="B38" s="57"/>
      <c r="C38" s="57"/>
      <c r="D38" s="57"/>
      <c r="E38" s="57"/>
      <c r="F38" s="57"/>
      <c r="G38" s="57"/>
      <c r="H38" s="57"/>
      <c r="I38" s="57"/>
      <c r="J38" s="16"/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9">
        <f>SUM(P10:P37)</f>
        <v>263654602.38999999</v>
      </c>
      <c r="Q38" s="59">
        <f>SUM(Q10:Q37)</f>
        <v>0</v>
      </c>
      <c r="R38" s="59">
        <f>SUM(R10:R37)</f>
        <v>263654602.38999999</v>
      </c>
      <c r="S38" s="59">
        <f>SUM(S10:S37)</f>
        <v>236630692</v>
      </c>
      <c r="T38" s="60">
        <f t="shared" si="2"/>
        <v>0.89750260323532682</v>
      </c>
      <c r="U38" s="59">
        <f>SUM(U10:U37)</f>
        <v>189822524.80000001</v>
      </c>
      <c r="V38" s="60">
        <f t="shared" si="3"/>
        <v>0.71996666502037021</v>
      </c>
      <c r="W38" s="59">
        <f>SUM(W10:W37)</f>
        <v>186078553.84999999</v>
      </c>
      <c r="X38" s="60">
        <f t="shared" si="4"/>
        <v>0.70576637829652267</v>
      </c>
    </row>
    <row r="39" spans="1:24" ht="25.5" customHeight="1" x14ac:dyDescent="0.2">
      <c r="A39" s="2" t="s">
        <v>49</v>
      </c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25.5" customHeight="1" x14ac:dyDescent="0.2">
      <c r="A40" s="2" t="s">
        <v>50</v>
      </c>
      <c r="B40" s="61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</sheetData>
  <mergeCells count="17">
    <mergeCell ref="A38:J3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2017-10-17T19:49:49Z</dcterms:created>
  <dcterms:modified xsi:type="dcterms:W3CDTF">2017-10-17T19:50:16Z</dcterms:modified>
</cp:coreProperties>
</file>