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go" sheetId="1" r:id="rId1"/>
  </sheets>
  <externalReferences>
    <externalReference r:id="rId2"/>
  </externalReferences>
  <definedNames>
    <definedName name="_xlnm.Print_Area" localSheetId="0">Ago!$A$1:$X$36</definedName>
  </definedNames>
  <calcPr calcId="145621"/>
</workbook>
</file>

<file path=xl/calcChain.xml><?xml version="1.0" encoding="utf-8"?>
<calcChain xmlns="http://schemas.openxmlformats.org/spreadsheetml/2006/main">
  <c r="Q34" i="1" l="1"/>
  <c r="W33" i="1"/>
  <c r="U33" i="1"/>
  <c r="S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R32" i="1"/>
  <c r="X32" i="1" s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X28" i="1" s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X16" i="1" s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V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18" i="1" l="1"/>
  <c r="R25" i="1"/>
  <c r="U34" i="1"/>
  <c r="R27" i="1"/>
  <c r="T27" i="1" s="1"/>
  <c r="R10" i="1"/>
  <c r="R15" i="1"/>
  <c r="R17" i="1"/>
  <c r="R34" i="1" s="1"/>
  <c r="R26" i="1"/>
  <c r="T26" i="1" s="1"/>
  <c r="R31" i="1"/>
  <c r="R33" i="1"/>
  <c r="T10" i="1"/>
  <c r="V10" i="1"/>
  <c r="X10" i="1"/>
  <c r="X15" i="1"/>
  <c r="T15" i="1"/>
  <c r="V15" i="1"/>
  <c r="X17" i="1"/>
  <c r="T17" i="1"/>
  <c r="X31" i="1"/>
  <c r="T31" i="1"/>
  <c r="V31" i="1"/>
  <c r="V33" i="1"/>
  <c r="X33" i="1"/>
  <c r="T33" i="1"/>
  <c r="T14" i="1"/>
  <c r="V14" i="1"/>
  <c r="X14" i="1"/>
  <c r="X19" i="1"/>
  <c r="T19" i="1"/>
  <c r="V19" i="1"/>
  <c r="V21" i="1"/>
  <c r="X21" i="1"/>
  <c r="T21" i="1"/>
  <c r="T30" i="1"/>
  <c r="V30" i="1"/>
  <c r="X30" i="1"/>
  <c r="X18" i="1"/>
  <c r="V18" i="1"/>
  <c r="T18" i="1"/>
  <c r="X23" i="1"/>
  <c r="T23" i="1"/>
  <c r="V23" i="1"/>
  <c r="V25" i="1"/>
  <c r="X25" i="1"/>
  <c r="T25" i="1"/>
  <c r="X11" i="1"/>
  <c r="T11" i="1"/>
  <c r="V11" i="1"/>
  <c r="V13" i="1"/>
  <c r="X13" i="1"/>
  <c r="T13" i="1"/>
  <c r="V22" i="1"/>
  <c r="X22" i="1"/>
  <c r="T22" i="1"/>
  <c r="X27" i="1"/>
  <c r="V29" i="1"/>
  <c r="X29" i="1"/>
  <c r="T29" i="1"/>
  <c r="V20" i="1"/>
  <c r="V28" i="1"/>
  <c r="V32" i="1"/>
  <c r="S34" i="1"/>
  <c r="W34" i="1"/>
  <c r="V16" i="1"/>
  <c r="V24" i="1"/>
  <c r="T12" i="1"/>
  <c r="X12" i="1"/>
  <c r="T16" i="1"/>
  <c r="T20" i="1"/>
  <c r="T24" i="1"/>
  <c r="T28" i="1"/>
  <c r="T32" i="1"/>
  <c r="P34" i="1"/>
  <c r="V27" i="1" l="1"/>
  <c r="V26" i="1"/>
  <c r="V17" i="1"/>
  <c r="X26" i="1"/>
  <c r="X34" i="1"/>
  <c r="T34" i="1"/>
  <c r="V3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<sst xmlns="http://schemas.openxmlformats.org/spreadsheetml/2006/main" count="55" uniqueCount="51">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</sst>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9">
    <cellStyle name="Normal" xfId="0" builtinId="0"/>
    <cellStyle name="Normal 2" xfId="5"/>
    <cellStyle name="Normal 2 8" xfId="2"/>
    <cellStyle name="Normal 3" xfId="6"/>
    <cellStyle name="Porcentagem 11" xfId="7"/>
    <cellStyle name="Porcentagem 11 2" xfId="1"/>
    <cellStyle name="Porcentagem 2" xfId="3"/>
    <cellStyle name="Vírgula 2" xfId="4"/>
    <cellStyle name="Vírgula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T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  <cell r="O10">
            <v>528.12</v>
          </cell>
          <cell r="P10">
            <v>528.12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454692</v>
          </cell>
          <cell r="N11">
            <v>130066.6</v>
          </cell>
          <cell r="O11">
            <v>105315.64</v>
          </cell>
          <cell r="P11">
            <v>20104.05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41653321</v>
          </cell>
          <cell r="N12">
            <v>39532303.82</v>
          </cell>
          <cell r="O12">
            <v>23987378.530000001</v>
          </cell>
          <cell r="P12">
            <v>22922159.559999999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6513643</v>
          </cell>
          <cell r="N13">
            <v>6029989.29</v>
          </cell>
          <cell r="O13">
            <v>4632859.55</v>
          </cell>
          <cell r="P13">
            <v>4441976.09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0150</v>
          </cell>
          <cell r="K14" t="str">
            <v>RECURSOS NAO-FINANCEIROS DIRETAM. ARRECADADOS</v>
          </cell>
          <cell r="L14" t="str">
            <v>3</v>
          </cell>
          <cell r="M14">
            <v>700000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924000</v>
          </cell>
          <cell r="N15">
            <v>924000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061</v>
          </cell>
          <cell r="E16" t="str">
            <v>0569</v>
          </cell>
          <cell r="F16" t="str">
            <v>PRESTACAO JURISDICIONAL NA JUSTICA FEDERAL</v>
          </cell>
          <cell r="G16" t="str">
            <v>4257</v>
          </cell>
          <cell r="H16" t="str">
            <v>JULGAMENTO DE CAUSAS NA JUSTICA FEDERAL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3</v>
          </cell>
          <cell r="M16">
            <v>3458881</v>
          </cell>
          <cell r="N16">
            <v>3458880.82</v>
          </cell>
          <cell r="O16">
            <v>962250.73</v>
          </cell>
          <cell r="P16">
            <v>837316.82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36855445.479999997</v>
          </cell>
          <cell r="N17">
            <v>36854684.859999999</v>
          </cell>
          <cell r="O17">
            <v>36848767.380000003</v>
          </cell>
          <cell r="P17">
            <v>36848767.380000003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15HF</v>
          </cell>
          <cell r="H18" t="str">
            <v>AQUISICAO DE IMOVEIS PARA FUNCIONAMENTO DO TRF3 DA 3. REGIAO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5</v>
          </cell>
          <cell r="M18">
            <v>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15HF</v>
          </cell>
          <cell r="H19" t="str">
            <v>AQUISICAO DE IMOVEIS PARA FUNCIONAMENTO DO TRF3 DA 3. REGIAO</v>
          </cell>
          <cell r="I19" t="str">
            <v>1</v>
          </cell>
          <cell r="J19" t="str">
            <v>0181</v>
          </cell>
          <cell r="K19" t="str">
            <v>RECURSOS DE CONVENIOS</v>
          </cell>
          <cell r="L19" t="str">
            <v>5</v>
          </cell>
          <cell r="M19">
            <v>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20TP</v>
          </cell>
          <cell r="H20" t="str">
            <v>PESSOAL ATIVO DA UNIAO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1</v>
          </cell>
          <cell r="M20">
            <v>223378500.49000001</v>
          </cell>
          <cell r="N20">
            <v>223371270.74000001</v>
          </cell>
          <cell r="O20">
            <v>223341294.19999999</v>
          </cell>
          <cell r="P20">
            <v>222280568.94999999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216H</v>
          </cell>
          <cell r="H21" t="str">
            <v>AJUDA DE CUSTO PARA MORADIA OU AUXILIO-MORADIA A AGENTES PUB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2043000</v>
          </cell>
          <cell r="N21">
            <v>2043000</v>
          </cell>
          <cell r="O21">
            <v>1489887.68</v>
          </cell>
          <cell r="P21">
            <v>1489887.68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3600</v>
          </cell>
          <cell r="H22" t="str">
            <v>REFORMA DO EDIFICIO-SEDE DO TRIBUNAL REGIONAL FEDERAL DA 3.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2416</v>
          </cell>
          <cell r="N22">
            <v>2415.04</v>
          </cell>
          <cell r="O22">
            <v>2002.1</v>
          </cell>
          <cell r="P22">
            <v>2002.1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3600</v>
          </cell>
          <cell r="H23" t="str">
            <v>REFORMA DO EDIFICIO-SEDE DO TRIBUNAL REGIONAL FEDERAL DA 3.</v>
          </cell>
          <cell r="I23" t="str">
            <v>1</v>
          </cell>
          <cell r="J23" t="str">
            <v>0181</v>
          </cell>
          <cell r="K23" t="str">
            <v>RECURSOS DE CONVENIOS</v>
          </cell>
          <cell r="L23" t="str">
            <v>4</v>
          </cell>
          <cell r="M23">
            <v>0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126</v>
          </cell>
          <cell r="E24" t="str">
            <v>0569</v>
          </cell>
          <cell r="F24" t="str">
            <v>PRESTACAO JURISDICIONAL NA JUSTICA FEDERAL</v>
          </cell>
          <cell r="G24" t="str">
            <v>151W</v>
          </cell>
          <cell r="H24" t="str">
            <v>DESENVOLVIMENTO E IMPLANTACAO DO SISTEMA PROCESSO JUDICIAL E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52523</v>
          </cell>
          <cell r="N24">
            <v>48929.33</v>
          </cell>
          <cell r="O24">
            <v>21416.5</v>
          </cell>
          <cell r="P24">
            <v>21416.5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131</v>
          </cell>
          <cell r="E25" t="str">
            <v>0569</v>
          </cell>
          <cell r="F25" t="str">
            <v>PRESTACAO JURISDICIONAL NA JUSTICA FEDERAL</v>
          </cell>
          <cell r="G25" t="str">
            <v>2549</v>
          </cell>
          <cell r="H25" t="str">
            <v>COMUNICACAO E DIVULGACAO INSTITUCIONAL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347480</v>
          </cell>
          <cell r="N25">
            <v>323455.84000000003</v>
          </cell>
          <cell r="O25">
            <v>101079.95</v>
          </cell>
          <cell r="P25">
            <v>60647.97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301</v>
          </cell>
          <cell r="E26" t="str">
            <v>0569</v>
          </cell>
          <cell r="F26" t="str">
            <v>PRESTACAO JURISDICIONAL NA JUSTICA FEDERAL</v>
          </cell>
          <cell r="G26" t="str">
            <v>2004</v>
          </cell>
          <cell r="H26" t="str">
            <v>ASSISTENCIA MEDICA E ODONTOLOGICA AOS SERVIDORES CIVIS, EMPR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15000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02</v>
          </cell>
          <cell r="D27" t="str">
            <v>301</v>
          </cell>
          <cell r="E27" t="str">
            <v>0569</v>
          </cell>
          <cell r="F27" t="str">
            <v>PRESTACAO JURISDICIONAL NA JUSTICA FEDERAL</v>
          </cell>
          <cell r="G27" t="str">
            <v>2004</v>
          </cell>
          <cell r="H27" t="str">
            <v>ASSISTENCIA MEDICA E ODONTOLOGICA AOS SERVIDORES CIVIS, EMPR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12814608</v>
          </cell>
          <cell r="N27">
            <v>12723300.16</v>
          </cell>
          <cell r="O27">
            <v>7017236.7599999998</v>
          </cell>
          <cell r="P27">
            <v>7017236.7599999998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02</v>
          </cell>
          <cell r="D28" t="str">
            <v>331</v>
          </cell>
          <cell r="E28" t="str">
            <v>0569</v>
          </cell>
          <cell r="F28" t="str">
            <v>PRESTACAO JURISDICIONAL NA JUSTICA FEDERAL</v>
          </cell>
          <cell r="G28" t="str">
            <v>00M1</v>
          </cell>
          <cell r="H28" t="str">
            <v>BENEFICIOS ASSISTENCIAIS DECORRENTES DO AUXILIO-FUNERAL E NA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65633.59</v>
          </cell>
          <cell r="N28">
            <v>65633.59</v>
          </cell>
          <cell r="O28">
            <v>65633.59</v>
          </cell>
          <cell r="P28">
            <v>65633.59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02</v>
          </cell>
          <cell r="D29" t="str">
            <v>331</v>
          </cell>
          <cell r="E29" t="str">
            <v>0569</v>
          </cell>
          <cell r="F29" t="str">
            <v>PRESTACAO JURISDICIONAL NA JUSTICA FEDERAL</v>
          </cell>
          <cell r="G29" t="str">
            <v>2010</v>
          </cell>
          <cell r="H29" t="str">
            <v>ASSISTENCIA PRE-ESCOLAR AOS DEPENDENTES DOS SERVIDORES CIVIS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1874903</v>
          </cell>
          <cell r="N29">
            <v>1812506.48</v>
          </cell>
          <cell r="O29">
            <v>1213749.68</v>
          </cell>
          <cell r="P29">
            <v>1213749.68</v>
          </cell>
        </row>
        <row r="30">
          <cell r="A30" t="str">
            <v>12104</v>
          </cell>
          <cell r="B30" t="str">
            <v>TRIBUNAL REGIONAL FEDERAL DA 3A. REGIAO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2011</v>
          </cell>
          <cell r="H30" t="str">
            <v>AUXILIO-TRANSPORTE AOS SERVIDORES CIVIS, EMPREGADOS E MILITA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1158028</v>
          </cell>
          <cell r="N30">
            <v>1158028</v>
          </cell>
          <cell r="O30">
            <v>753152.35</v>
          </cell>
          <cell r="P30">
            <v>753152.35</v>
          </cell>
        </row>
        <row r="31">
          <cell r="A31" t="str">
            <v>12104</v>
          </cell>
          <cell r="B31" t="str">
            <v>TRIBUNAL REGIONAL FEDERAL DA 3A. REGIAO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2012</v>
          </cell>
          <cell r="H31" t="str">
            <v>AUXILIO-ALIMENTACAO AOS SERVIDORES CIVIS, EMPREGADOS E MILIT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18281471</v>
          </cell>
          <cell r="N31">
            <v>18281471</v>
          </cell>
          <cell r="O31">
            <v>11703041.800000001</v>
          </cell>
          <cell r="P31">
            <v>11703041.800000001</v>
          </cell>
        </row>
        <row r="32">
          <cell r="A32" t="str">
            <v>12104</v>
          </cell>
          <cell r="B32" t="str">
            <v>TRIBUNAL REGIONAL FEDERAL DA 3A. REGIAO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- SERVIDORES CIVIS</v>
          </cell>
          <cell r="I32" t="str">
            <v>2</v>
          </cell>
          <cell r="J32" t="str">
            <v>0156</v>
          </cell>
          <cell r="K32" t="str">
            <v>CONTRIBUICAO PLANO SEGURIDADE SOCIAL SERVIDOR</v>
          </cell>
          <cell r="L32" t="str">
            <v>1</v>
          </cell>
          <cell r="M32">
            <v>28900000</v>
          </cell>
          <cell r="N32">
            <v>28900000</v>
          </cell>
          <cell r="O32">
            <v>28864012.559999999</v>
          </cell>
          <cell r="P32">
            <v>28864012.559999999</v>
          </cell>
        </row>
        <row r="33">
          <cell r="A33" t="str">
            <v>12104</v>
          </cell>
          <cell r="B33" t="str">
            <v>TRIBUNAL REGIONAL FEDERAL DA 3A. REGIAO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- SERVIDORES CIVIS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26504798.940000001</v>
          </cell>
          <cell r="N33">
            <v>26504594.52</v>
          </cell>
          <cell r="O33">
            <v>26504594.52</v>
          </cell>
          <cell r="P33">
            <v>26248885.73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70" zoomScaleNormal="75" zoomScaleSheetLayoutView="7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3.28515625" style="64" customWidth="1"/>
    <col min="17" max="17" width="11" style="63" customWidth="1"/>
    <col min="18" max="18" width="13" style="64" customWidth="1"/>
    <col min="19" max="19" width="13" style="63" customWidth="1"/>
    <col min="20" max="20" width="9.28515625" style="64" bestFit="1" customWidth="1"/>
    <col min="21" max="21" width="14" style="5" bestFit="1" customWidth="1"/>
    <col min="22" max="22" width="9.28515625" style="5" bestFit="1" customWidth="1"/>
    <col min="23" max="23" width="12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42583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+'[1]Access-Ago'!A10</f>
        <v>12104</v>
      </c>
      <c r="B10" s="39" t="str">
        <f>+'[1]Access-Ago'!B10</f>
        <v>TRIBUNAL REGIONAL FEDERAL DA 3A. REGIAO</v>
      </c>
      <c r="C10" s="40" t="str">
        <f>CONCATENATE('[1]Access-Ago'!C10,".",'[1]Access-Ago'!D10)</f>
        <v>02.061</v>
      </c>
      <c r="D10" s="40" t="str">
        <f>CONCATENATE('[1]Access-Ago'!E10,".",'[1]Access-Ago'!G10)</f>
        <v>0569.4224</v>
      </c>
      <c r="E10" s="39" t="str">
        <f>+'[1]Access-Ago'!F10</f>
        <v>PRESTACAO JURISDICIONAL NA JUSTICA FEDERAL</v>
      </c>
      <c r="F10" s="41" t="str">
        <f>+'[1]Access-Ago'!H10</f>
        <v>ASSISTENCIA JURIDICA A PESSOAS CARENTES</v>
      </c>
      <c r="G10" s="38" t="str">
        <f>IF('[1]Access-Ago'!I10="1","F","S")</f>
        <v>F</v>
      </c>
      <c r="H10" s="38" t="str">
        <f>+'[1]Access-Ago'!J10</f>
        <v>0100</v>
      </c>
      <c r="I10" s="42" t="str">
        <f>+'[1]Access-Ago'!K10</f>
        <v>RECURSOS ORDINARIOS</v>
      </c>
      <c r="J10" s="38" t="str">
        <f>+'[1]Access-Ago'!L10</f>
        <v>3</v>
      </c>
      <c r="K10" s="43"/>
      <c r="L10" s="44"/>
      <c r="M10" s="44"/>
      <c r="N10" s="45">
        <f>+K10+L10-M10</f>
        <v>0</v>
      </c>
      <c r="O10" s="43"/>
      <c r="P10" s="46">
        <f>'[1]Access-Ago'!M10</f>
        <v>15000</v>
      </c>
      <c r="Q10" s="46"/>
      <c r="R10" s="46">
        <f>N10-O10+P10</f>
        <v>15000</v>
      </c>
      <c r="S10" s="46">
        <f>'[1]Access-Ago'!N10</f>
        <v>15000</v>
      </c>
      <c r="T10" s="47">
        <f>IF(R10&gt;0,S10/R10,0)</f>
        <v>1</v>
      </c>
      <c r="U10" s="46">
        <f>'[1]Access-Ago'!O10</f>
        <v>528.12</v>
      </c>
      <c r="V10" s="48">
        <f>IF(R10&gt;0,U10/R10,0)</f>
        <v>3.5208000000000003E-2</v>
      </c>
      <c r="W10" s="46">
        <f>'[1]Access-Ago'!P10</f>
        <v>528.12</v>
      </c>
      <c r="X10" s="48">
        <f>IF(R10&gt;0,W10/R10,0)</f>
        <v>3.5208000000000003E-2</v>
      </c>
    </row>
    <row r="11" spans="1:24" ht="25.5" customHeight="1" x14ac:dyDescent="0.2">
      <c r="A11" s="49" t="str">
        <f>+'[1]Access-Ago'!A11</f>
        <v>12104</v>
      </c>
      <c r="B11" s="50" t="str">
        <f>+'[1]Access-Ago'!B11</f>
        <v>TRIBUNAL REGIONAL FEDERAL DA 3A. REGIAO</v>
      </c>
      <c r="C11" s="49" t="str">
        <f>CONCATENATE('[1]Access-Ago'!C11,".",'[1]Access-Ago'!D11)</f>
        <v>02.061</v>
      </c>
      <c r="D11" s="49" t="str">
        <f>CONCATENATE('[1]Access-Ago'!E11,".",'[1]Access-Ago'!G11)</f>
        <v>0569.4257</v>
      </c>
      <c r="E11" s="50" t="str">
        <f>+'[1]Access-Ago'!F11</f>
        <v>PRESTACAO JURISDICIONAL NA JUSTICA FEDERAL</v>
      </c>
      <c r="F11" s="51" t="str">
        <f>+'[1]Access-Ago'!H11</f>
        <v>JULGAMENTO DE CAUSAS NA JUSTICA FEDERAL</v>
      </c>
      <c r="G11" s="49" t="str">
        <f>IF('[1]Access-Ago'!I11="1","F","S")</f>
        <v>F</v>
      </c>
      <c r="H11" s="49" t="str">
        <f>+'[1]Access-Ago'!J11</f>
        <v>0100</v>
      </c>
      <c r="I11" s="50" t="str">
        <f>+'[1]Access-Ago'!K11</f>
        <v>RECURSOS ORDINARIOS</v>
      </c>
      <c r="J11" s="49" t="str">
        <f>+'[1]Access-Ago'!L11</f>
        <v>4</v>
      </c>
      <c r="K11" s="52"/>
      <c r="L11" s="52"/>
      <c r="M11" s="52"/>
      <c r="N11" s="53">
        <f t="shared" ref="N11:N33" si="0">+K11+L11-M11</f>
        <v>0</v>
      </c>
      <c r="O11" s="52"/>
      <c r="P11" s="54">
        <f>'[1]Access-Ago'!M11</f>
        <v>454692</v>
      </c>
      <c r="Q11" s="54"/>
      <c r="R11" s="54">
        <f t="shared" ref="R11:R33" si="1">N11-O11+P11</f>
        <v>454692</v>
      </c>
      <c r="S11" s="54">
        <f>'[1]Access-Ago'!N11</f>
        <v>130066.6</v>
      </c>
      <c r="T11" s="55">
        <f t="shared" ref="T11:T34" si="2">IF(R11&gt;0,S11/R11,0)</f>
        <v>0.28605429609493899</v>
      </c>
      <c r="U11" s="54">
        <f>'[1]Access-Ago'!O11</f>
        <v>105315.64</v>
      </c>
      <c r="V11" s="55">
        <f t="shared" ref="V11:V34" si="3">IF(R11&gt;0,U11/R11,0)</f>
        <v>0.23161973379782358</v>
      </c>
      <c r="W11" s="54">
        <f>'[1]Access-Ago'!P11</f>
        <v>20104.05</v>
      </c>
      <c r="X11" s="55">
        <f t="shared" ref="X11:X34" si="4">IF(R11&gt;0,W11/R11,0)</f>
        <v>4.4214655195165077E-2</v>
      </c>
    </row>
    <row r="12" spans="1:24" ht="25.5" customHeight="1" x14ac:dyDescent="0.2">
      <c r="A12" s="49" t="str">
        <f>+'[1]Access-Ago'!A12</f>
        <v>12104</v>
      </c>
      <c r="B12" s="50" t="str">
        <f>+'[1]Access-Ago'!B12</f>
        <v>TRIBUNAL REGIONAL FEDERAL DA 3A. REGIAO</v>
      </c>
      <c r="C12" s="49" t="str">
        <f>CONCATENATE('[1]Access-Ago'!C12,".",'[1]Access-Ago'!D12)</f>
        <v>02.061</v>
      </c>
      <c r="D12" s="49" t="str">
        <f>CONCATENATE('[1]Access-Ago'!E12,".",'[1]Access-Ago'!G12)</f>
        <v>0569.4257</v>
      </c>
      <c r="E12" s="50" t="str">
        <f>+'[1]Access-Ago'!F12</f>
        <v>PRESTACAO JURISDICIONAL NA JUSTICA FEDERAL</v>
      </c>
      <c r="F12" s="50" t="str">
        <f>+'[1]Access-Ago'!H12</f>
        <v>JULGAMENTO DE CAUSAS NA JUSTICA FEDERAL</v>
      </c>
      <c r="G12" s="49" t="str">
        <f>IF('[1]Access-Ago'!I12="1","F","S")</f>
        <v>F</v>
      </c>
      <c r="H12" s="49" t="str">
        <f>+'[1]Access-Ago'!J12</f>
        <v>0100</v>
      </c>
      <c r="I12" s="50" t="str">
        <f>+'[1]Access-Ago'!K12</f>
        <v>RECURSOS ORDINARIOS</v>
      </c>
      <c r="J12" s="49" t="str">
        <f>+'[1]Access-Ago'!L12</f>
        <v>3</v>
      </c>
      <c r="K12" s="54"/>
      <c r="L12" s="54"/>
      <c r="M12" s="54"/>
      <c r="N12" s="52">
        <f t="shared" si="0"/>
        <v>0</v>
      </c>
      <c r="O12" s="54"/>
      <c r="P12" s="54">
        <f>'[1]Access-Ago'!M12</f>
        <v>41653321</v>
      </c>
      <c r="Q12" s="54"/>
      <c r="R12" s="54">
        <f t="shared" si="1"/>
        <v>41653321</v>
      </c>
      <c r="S12" s="56">
        <f>'[1]Access-Ago'!N12</f>
        <v>39532303.82</v>
      </c>
      <c r="T12" s="55">
        <f t="shared" si="2"/>
        <v>0.94907927797641878</v>
      </c>
      <c r="U12" s="54">
        <f>'[1]Access-Ago'!O12</f>
        <v>23987378.530000001</v>
      </c>
      <c r="V12" s="55">
        <f t="shared" si="3"/>
        <v>0.5758815372728624</v>
      </c>
      <c r="W12" s="54">
        <f>'[1]Access-Ago'!P12</f>
        <v>22922159.559999999</v>
      </c>
      <c r="X12" s="55">
        <f t="shared" si="4"/>
        <v>0.55030809092028943</v>
      </c>
    </row>
    <row r="13" spans="1:24" ht="25.5" customHeight="1" x14ac:dyDescent="0.2">
      <c r="A13" s="49" t="str">
        <f>+'[1]Access-Ago'!A13</f>
        <v>12104</v>
      </c>
      <c r="B13" s="50" t="str">
        <f>+'[1]Access-Ago'!B13</f>
        <v>TRIBUNAL REGIONAL FEDERAL DA 3A. REGIAO</v>
      </c>
      <c r="C13" s="49" t="str">
        <f>CONCATENATE('[1]Access-Ago'!C13,".",'[1]Access-Ago'!D13)</f>
        <v>02.061</v>
      </c>
      <c r="D13" s="49" t="str">
        <f>CONCATENATE('[1]Access-Ago'!E13,".",'[1]Access-Ago'!G13)</f>
        <v>0569.4257</v>
      </c>
      <c r="E13" s="50" t="str">
        <f>+'[1]Access-Ago'!F13</f>
        <v>PRESTACAO JURISDICIONAL NA JUSTICA FEDERAL</v>
      </c>
      <c r="F13" s="50" t="str">
        <f>+'[1]Access-Ago'!H13</f>
        <v>JULGAMENTO DE CAUSAS NA JUSTICA FEDERAL</v>
      </c>
      <c r="G13" s="49" t="str">
        <f>IF('[1]Access-Ago'!I13="1","F","S")</f>
        <v>F</v>
      </c>
      <c r="H13" s="49" t="str">
        <f>+'[1]Access-Ago'!J13</f>
        <v>0127</v>
      </c>
      <c r="I13" s="50" t="str">
        <f>+'[1]Access-Ago'!K13</f>
        <v>CUSTAS E EMOLUMENTOS - PODER JUDICIARIO</v>
      </c>
      <c r="J13" s="49" t="str">
        <f>+'[1]Access-Ago'!L13</f>
        <v>3</v>
      </c>
      <c r="K13" s="54"/>
      <c r="L13" s="54"/>
      <c r="M13" s="54"/>
      <c r="N13" s="52">
        <f t="shared" si="0"/>
        <v>0</v>
      </c>
      <c r="O13" s="54"/>
      <c r="P13" s="54">
        <f>'[1]Access-Ago'!M13</f>
        <v>6513643</v>
      </c>
      <c r="Q13" s="54"/>
      <c r="R13" s="54">
        <f t="shared" si="1"/>
        <v>6513643</v>
      </c>
      <c r="S13" s="56">
        <f>'[1]Access-Ago'!N13</f>
        <v>6029989.29</v>
      </c>
      <c r="T13" s="55">
        <f t="shared" si="2"/>
        <v>0.92574758702618487</v>
      </c>
      <c r="U13" s="54">
        <f>'[1]Access-Ago'!O13</f>
        <v>4632859.55</v>
      </c>
      <c r="V13" s="55">
        <f t="shared" si="3"/>
        <v>0.71125475406005512</v>
      </c>
      <c r="W13" s="54">
        <f>'[1]Access-Ago'!P13</f>
        <v>4441976.09</v>
      </c>
      <c r="X13" s="55">
        <f t="shared" si="4"/>
        <v>0.68194957721815574</v>
      </c>
    </row>
    <row r="14" spans="1:24" ht="25.5" customHeight="1" x14ac:dyDescent="0.2">
      <c r="A14" s="49" t="str">
        <f>+'[1]Access-Ago'!A14</f>
        <v>12104</v>
      </c>
      <c r="B14" s="50" t="str">
        <f>+'[1]Access-Ago'!B14</f>
        <v>TRIBUNAL REGIONAL FEDERAL DA 3A. REGIAO</v>
      </c>
      <c r="C14" s="49" t="str">
        <f>CONCATENATE('[1]Access-Ago'!C14,".",'[1]Access-Ago'!D14)</f>
        <v>02.061</v>
      </c>
      <c r="D14" s="49" t="str">
        <f>CONCATENATE('[1]Access-Ago'!E14,".",'[1]Access-Ago'!G14)</f>
        <v>0569.4257</v>
      </c>
      <c r="E14" s="50" t="str">
        <f>+'[1]Access-Ago'!F14</f>
        <v>PRESTACAO JURISDICIONAL NA JUSTICA FEDERAL</v>
      </c>
      <c r="F14" s="50" t="str">
        <f>+'[1]Access-Ago'!H14</f>
        <v>JULGAMENTO DE CAUSAS NA JUSTICA FEDERAL</v>
      </c>
      <c r="G14" s="49" t="str">
        <f>IF('[1]Access-Ago'!I14="1","F","S")</f>
        <v>F</v>
      </c>
      <c r="H14" s="49" t="str">
        <f>+'[1]Access-Ago'!J14</f>
        <v>0150</v>
      </c>
      <c r="I14" s="50" t="str">
        <f>+'[1]Access-Ago'!K14</f>
        <v>RECURSOS NAO-FINANCEIROS DIRETAM. ARRECADADOS</v>
      </c>
      <c r="J14" s="49" t="str">
        <f>+'[1]Access-Ago'!L14</f>
        <v>3</v>
      </c>
      <c r="K14" s="54"/>
      <c r="L14" s="54"/>
      <c r="M14" s="54"/>
      <c r="N14" s="52">
        <f t="shared" si="0"/>
        <v>0</v>
      </c>
      <c r="O14" s="54"/>
      <c r="P14" s="54">
        <f>'[1]Access-Ago'!M14</f>
        <v>700000</v>
      </c>
      <c r="Q14" s="54"/>
      <c r="R14" s="54">
        <f t="shared" si="1"/>
        <v>700000</v>
      </c>
      <c r="S14" s="56">
        <f>'[1]Access-Ago'!N14</f>
        <v>0</v>
      </c>
      <c r="T14" s="55">
        <f t="shared" si="2"/>
        <v>0</v>
      </c>
      <c r="U14" s="54">
        <f>'[1]Access-Ago'!O14</f>
        <v>0</v>
      </c>
      <c r="V14" s="55">
        <f t="shared" si="3"/>
        <v>0</v>
      </c>
      <c r="W14" s="54">
        <f>'[1]Access-Ago'!P14</f>
        <v>0</v>
      </c>
      <c r="X14" s="55">
        <f t="shared" si="4"/>
        <v>0</v>
      </c>
    </row>
    <row r="15" spans="1:24" ht="25.5" customHeight="1" x14ac:dyDescent="0.2">
      <c r="A15" s="49" t="str">
        <f>+'[1]Access-Ago'!A15</f>
        <v>12104</v>
      </c>
      <c r="B15" s="50" t="str">
        <f>+'[1]Access-Ago'!B15</f>
        <v>TRIBUNAL REGIONAL FEDERAL DA 3A. REGIAO</v>
      </c>
      <c r="C15" s="49" t="str">
        <f>CONCATENATE('[1]Access-Ago'!C15,".",'[1]Access-Ago'!D15)</f>
        <v>02.061</v>
      </c>
      <c r="D15" s="49" t="str">
        <f>CONCATENATE('[1]Access-Ago'!E15,".",'[1]Access-Ago'!G15)</f>
        <v>0569.4257</v>
      </c>
      <c r="E15" s="50" t="str">
        <f>+'[1]Access-Ago'!F15</f>
        <v>PRESTACAO JURISDICIONAL NA JUSTICA FEDERAL</v>
      </c>
      <c r="F15" s="50" t="str">
        <f>+'[1]Access-Ago'!H15</f>
        <v>JULGAMENTO DE CAUSAS NA JUSTICA FEDERAL</v>
      </c>
      <c r="G15" s="49" t="str">
        <f>IF('[1]Access-Ago'!I15="1","F","S")</f>
        <v>F</v>
      </c>
      <c r="H15" s="49" t="str">
        <f>+'[1]Access-Ago'!J15</f>
        <v>0181</v>
      </c>
      <c r="I15" s="50" t="str">
        <f>+'[1]Access-Ago'!K15</f>
        <v>RECURSOS DE CONVENIOS</v>
      </c>
      <c r="J15" s="49" t="str">
        <f>+'[1]Access-Ago'!L15</f>
        <v>4</v>
      </c>
      <c r="K15" s="52"/>
      <c r="L15" s="52"/>
      <c r="M15" s="52"/>
      <c r="N15" s="52">
        <f t="shared" si="0"/>
        <v>0</v>
      </c>
      <c r="O15" s="52"/>
      <c r="P15" s="54">
        <f>'[1]Access-Ago'!M15</f>
        <v>924000</v>
      </c>
      <c r="Q15" s="54"/>
      <c r="R15" s="54">
        <f t="shared" si="1"/>
        <v>924000</v>
      </c>
      <c r="S15" s="56">
        <f>'[1]Access-Ago'!N15</f>
        <v>924000</v>
      </c>
      <c r="T15" s="55">
        <f t="shared" si="2"/>
        <v>1</v>
      </c>
      <c r="U15" s="54">
        <f>'[1]Access-Ago'!O15</f>
        <v>0</v>
      </c>
      <c r="V15" s="55">
        <f t="shared" si="3"/>
        <v>0</v>
      </c>
      <c r="W15" s="54">
        <f>'[1]Access-Ago'!P15</f>
        <v>0</v>
      </c>
      <c r="X15" s="55">
        <f t="shared" si="4"/>
        <v>0</v>
      </c>
    </row>
    <row r="16" spans="1:24" ht="25.5" customHeight="1" x14ac:dyDescent="0.2">
      <c r="A16" s="49" t="str">
        <f>+'[1]Access-Ago'!A16</f>
        <v>12104</v>
      </c>
      <c r="B16" s="50" t="str">
        <f>+'[1]Access-Ago'!B16</f>
        <v>TRIBUNAL REGIONAL FEDERAL DA 3A. REGIAO</v>
      </c>
      <c r="C16" s="49" t="str">
        <f>CONCATENATE('[1]Access-Ago'!C16,".",'[1]Access-Ago'!D16)</f>
        <v>02.061</v>
      </c>
      <c r="D16" s="49" t="str">
        <f>CONCATENATE('[1]Access-Ago'!E16,".",'[1]Access-Ago'!G16)</f>
        <v>0569.4257</v>
      </c>
      <c r="E16" s="50" t="str">
        <f>+'[1]Access-Ago'!F16</f>
        <v>PRESTACAO JURISDICIONAL NA JUSTICA FEDERAL</v>
      </c>
      <c r="F16" s="50" t="str">
        <f>+'[1]Access-Ago'!H16</f>
        <v>JULGAMENTO DE CAUSAS NA JUSTICA FEDERAL</v>
      </c>
      <c r="G16" s="49" t="str">
        <f>IF('[1]Access-Ago'!I16="1","F","S")</f>
        <v>F</v>
      </c>
      <c r="H16" s="49" t="str">
        <f>+'[1]Access-Ago'!J16</f>
        <v>0181</v>
      </c>
      <c r="I16" s="50" t="str">
        <f>+'[1]Access-Ago'!K16</f>
        <v>RECURSOS DE CONVENIOS</v>
      </c>
      <c r="J16" s="49" t="str">
        <f>+'[1]Access-Ago'!L16</f>
        <v>3</v>
      </c>
      <c r="K16" s="54"/>
      <c r="L16" s="54"/>
      <c r="M16" s="54"/>
      <c r="N16" s="52">
        <f t="shared" si="0"/>
        <v>0</v>
      </c>
      <c r="O16" s="54"/>
      <c r="P16" s="54">
        <f>'[1]Access-Ago'!M16</f>
        <v>3458881</v>
      </c>
      <c r="Q16" s="54"/>
      <c r="R16" s="54">
        <f t="shared" si="1"/>
        <v>3458881</v>
      </c>
      <c r="S16" s="56">
        <f>'[1]Access-Ago'!N16</f>
        <v>3458880.82</v>
      </c>
      <c r="T16" s="55">
        <f t="shared" si="2"/>
        <v>0.99999994796004832</v>
      </c>
      <c r="U16" s="54">
        <f>'[1]Access-Ago'!O16</f>
        <v>962250.73</v>
      </c>
      <c r="V16" s="55">
        <f t="shared" si="3"/>
        <v>0.27819711924174323</v>
      </c>
      <c r="W16" s="54">
        <f>'[1]Access-Ago'!P16</f>
        <v>837316.82</v>
      </c>
      <c r="X16" s="55">
        <f t="shared" si="4"/>
        <v>0.24207737126544682</v>
      </c>
    </row>
    <row r="17" spans="1:24" ht="25.5" customHeight="1" x14ac:dyDescent="0.2">
      <c r="A17" s="49" t="str">
        <f>+'[1]Access-Ago'!A17</f>
        <v>12104</v>
      </c>
      <c r="B17" s="50" t="str">
        <f>+'[1]Access-Ago'!B17</f>
        <v>TRIBUNAL REGIONAL FEDERAL DA 3A. REGIAO</v>
      </c>
      <c r="C17" s="49" t="str">
        <f>CONCATENATE('[1]Access-Ago'!C17,".",'[1]Access-Ago'!D17)</f>
        <v>02.122</v>
      </c>
      <c r="D17" s="49" t="str">
        <f>CONCATENATE('[1]Access-Ago'!E17,".",'[1]Access-Ago'!G17)</f>
        <v>0569.09HB</v>
      </c>
      <c r="E17" s="50" t="str">
        <f>+'[1]Access-Ago'!F17</f>
        <v>PRESTACAO JURISDICIONAL NA JUSTICA FEDERAL</v>
      </c>
      <c r="F17" s="50" t="str">
        <f>+'[1]Access-Ago'!H17</f>
        <v>CONTRIBUICAO DA UNIAO, DE SUAS AUTARQUIAS E FUNDACOES PARA O</v>
      </c>
      <c r="G17" s="49" t="str">
        <f>IF('[1]Access-Ago'!I17="1","F","S")</f>
        <v>F</v>
      </c>
      <c r="H17" s="49" t="str">
        <f>+'[1]Access-Ago'!J17</f>
        <v>0100</v>
      </c>
      <c r="I17" s="50" t="str">
        <f>+'[1]Access-Ago'!K17</f>
        <v>RECURSOS ORDINARIOS</v>
      </c>
      <c r="J17" s="49" t="str">
        <f>+'[1]Access-Ago'!L17</f>
        <v>1</v>
      </c>
      <c r="K17" s="54"/>
      <c r="L17" s="54"/>
      <c r="M17" s="54"/>
      <c r="N17" s="52">
        <f t="shared" si="0"/>
        <v>0</v>
      </c>
      <c r="O17" s="54"/>
      <c r="P17" s="54">
        <f>'[1]Access-Ago'!M17</f>
        <v>36855445.479999997</v>
      </c>
      <c r="Q17" s="54"/>
      <c r="R17" s="54">
        <f t="shared" si="1"/>
        <v>36855445.479999997</v>
      </c>
      <c r="S17" s="56">
        <f>'[1]Access-Ago'!N17</f>
        <v>36854684.859999999</v>
      </c>
      <c r="T17" s="55">
        <f t="shared" si="2"/>
        <v>0.99997936207282012</v>
      </c>
      <c r="U17" s="54">
        <f>'[1]Access-Ago'!O17</f>
        <v>36848767.380000003</v>
      </c>
      <c r="V17" s="55">
        <f t="shared" si="3"/>
        <v>0.99981880289566383</v>
      </c>
      <c r="W17" s="54">
        <f>'[1]Access-Ago'!P17</f>
        <v>36848767.380000003</v>
      </c>
      <c r="X17" s="55">
        <f t="shared" si="4"/>
        <v>0.99981880289566383</v>
      </c>
    </row>
    <row r="18" spans="1:24" ht="25.5" customHeight="1" x14ac:dyDescent="0.2">
      <c r="A18" s="49" t="str">
        <f>+'[1]Access-Ago'!A18</f>
        <v>12104</v>
      </c>
      <c r="B18" s="50" t="str">
        <f>+'[1]Access-Ago'!B18</f>
        <v>TRIBUNAL REGIONAL FEDERAL DA 3A. REGIAO</v>
      </c>
      <c r="C18" s="49" t="str">
        <f>CONCATENATE('[1]Access-Ago'!C18,".",'[1]Access-Ago'!D18)</f>
        <v>02.122</v>
      </c>
      <c r="D18" s="49" t="str">
        <f>CONCATENATE('[1]Access-Ago'!E18,".",'[1]Access-Ago'!G18)</f>
        <v>0569.15HF</v>
      </c>
      <c r="E18" s="50" t="str">
        <f>+'[1]Access-Ago'!F18</f>
        <v>PRESTACAO JURISDICIONAL NA JUSTICA FEDERAL</v>
      </c>
      <c r="F18" s="50" t="str">
        <f>+'[1]Access-Ago'!H18</f>
        <v>AQUISICAO DE IMOVEIS PARA FUNCIONAMENTO DO TRF3 DA 3. REGIAO</v>
      </c>
      <c r="G18" s="49" t="str">
        <f>IF('[1]Access-Ago'!I18="1","F","S")</f>
        <v>F</v>
      </c>
      <c r="H18" s="49" t="str">
        <f>+'[1]Access-Ago'!J18</f>
        <v>0100</v>
      </c>
      <c r="I18" s="50" t="str">
        <f>+'[1]Access-Ago'!K18</f>
        <v>RECURSOS ORDINARIOS</v>
      </c>
      <c r="J18" s="49" t="str">
        <f>+'[1]Access-Ago'!L18</f>
        <v>5</v>
      </c>
      <c r="K18" s="52"/>
      <c r="L18" s="52"/>
      <c r="M18" s="52"/>
      <c r="N18" s="52">
        <f t="shared" si="0"/>
        <v>0</v>
      </c>
      <c r="O18" s="52"/>
      <c r="P18" s="54">
        <f>'[1]Access-Ago'!M18</f>
        <v>0</v>
      </c>
      <c r="Q18" s="54"/>
      <c r="R18" s="54">
        <f t="shared" si="1"/>
        <v>0</v>
      </c>
      <c r="S18" s="56">
        <f>'[1]Access-Ago'!N18</f>
        <v>0</v>
      </c>
      <c r="T18" s="55">
        <f t="shared" si="2"/>
        <v>0</v>
      </c>
      <c r="U18" s="54">
        <f>'[1]Access-Ago'!O18</f>
        <v>0</v>
      </c>
      <c r="V18" s="55">
        <f t="shared" si="3"/>
        <v>0</v>
      </c>
      <c r="W18" s="54">
        <f>'[1]Access-Ago'!P18</f>
        <v>0</v>
      </c>
      <c r="X18" s="55">
        <f t="shared" si="4"/>
        <v>0</v>
      </c>
    </row>
    <row r="19" spans="1:24" ht="25.5" customHeight="1" x14ac:dyDescent="0.2">
      <c r="A19" s="49" t="str">
        <f>+'[1]Access-Ago'!A19</f>
        <v>12104</v>
      </c>
      <c r="B19" s="50" t="str">
        <f>+'[1]Access-Ago'!B19</f>
        <v>TRIBUNAL REGIONAL FEDERAL DA 3A. REGIAO</v>
      </c>
      <c r="C19" s="49" t="str">
        <f>CONCATENATE('[1]Access-Ago'!C19,".",'[1]Access-Ago'!D19)</f>
        <v>02.122</v>
      </c>
      <c r="D19" s="49" t="str">
        <f>CONCATENATE('[1]Access-Ago'!E19,".",'[1]Access-Ago'!G19)</f>
        <v>0569.15HF</v>
      </c>
      <c r="E19" s="50" t="str">
        <f>+'[1]Access-Ago'!F19</f>
        <v>PRESTACAO JURISDICIONAL NA JUSTICA FEDERAL</v>
      </c>
      <c r="F19" s="50" t="str">
        <f>+'[1]Access-Ago'!H19</f>
        <v>AQUISICAO DE IMOVEIS PARA FUNCIONAMENTO DO TRF3 DA 3. REGIAO</v>
      </c>
      <c r="G19" s="49" t="str">
        <f>IF('[1]Access-Ago'!I19="1","F","S")</f>
        <v>F</v>
      </c>
      <c r="H19" s="49" t="str">
        <f>+'[1]Access-Ago'!J19</f>
        <v>0181</v>
      </c>
      <c r="I19" s="50" t="str">
        <f>+'[1]Access-Ago'!K19</f>
        <v>RECURSOS DE CONVENIOS</v>
      </c>
      <c r="J19" s="49" t="str">
        <f>+'[1]Access-Ago'!L19</f>
        <v>5</v>
      </c>
      <c r="K19" s="52"/>
      <c r="L19" s="52"/>
      <c r="M19" s="52"/>
      <c r="N19" s="52">
        <f t="shared" si="0"/>
        <v>0</v>
      </c>
      <c r="O19" s="52"/>
      <c r="P19" s="54">
        <f>'[1]Access-Ago'!M19</f>
        <v>0</v>
      </c>
      <c r="Q19" s="54"/>
      <c r="R19" s="54">
        <f t="shared" si="1"/>
        <v>0</v>
      </c>
      <c r="S19" s="56">
        <f>'[1]Access-Ago'!N19</f>
        <v>0</v>
      </c>
      <c r="T19" s="55">
        <f t="shared" si="2"/>
        <v>0</v>
      </c>
      <c r="U19" s="54">
        <f>'[1]Access-Ago'!O19</f>
        <v>0</v>
      </c>
      <c r="V19" s="55">
        <f t="shared" si="3"/>
        <v>0</v>
      </c>
      <c r="W19" s="54">
        <f>'[1]Access-Ago'!P19</f>
        <v>0</v>
      </c>
      <c r="X19" s="55">
        <f t="shared" si="4"/>
        <v>0</v>
      </c>
    </row>
    <row r="20" spans="1:24" ht="25.5" customHeight="1" x14ac:dyDescent="0.2">
      <c r="A20" s="49" t="str">
        <f>+'[1]Access-Ago'!A20</f>
        <v>12104</v>
      </c>
      <c r="B20" s="50" t="str">
        <f>+'[1]Access-Ago'!B20</f>
        <v>TRIBUNAL REGIONAL FEDERAL DA 3A. REGIAO</v>
      </c>
      <c r="C20" s="49" t="str">
        <f>CONCATENATE('[1]Access-Ago'!C20,".",'[1]Access-Ago'!D20)</f>
        <v>02.122</v>
      </c>
      <c r="D20" s="49" t="str">
        <f>CONCATENATE('[1]Access-Ago'!E20,".",'[1]Access-Ago'!G20)</f>
        <v>0569.20TP</v>
      </c>
      <c r="E20" s="50" t="str">
        <f>+'[1]Access-Ago'!F20</f>
        <v>PRESTACAO JURISDICIONAL NA JUSTICA FEDERAL</v>
      </c>
      <c r="F20" s="50" t="str">
        <f>+'[1]Access-Ago'!H20</f>
        <v>PESSOAL ATIVO DA UNIAO</v>
      </c>
      <c r="G20" s="49" t="str">
        <f>IF('[1]Access-Ago'!I20="1","F","S")</f>
        <v>F</v>
      </c>
      <c r="H20" s="49" t="str">
        <f>+'[1]Access-Ago'!J20</f>
        <v>0100</v>
      </c>
      <c r="I20" s="50" t="str">
        <f>+'[1]Access-Ago'!K20</f>
        <v>RECURSOS ORDINARIOS</v>
      </c>
      <c r="J20" s="49" t="str">
        <f>+'[1]Access-Ago'!L20</f>
        <v>1</v>
      </c>
      <c r="K20" s="52"/>
      <c r="L20" s="52"/>
      <c r="M20" s="52"/>
      <c r="N20" s="52">
        <f t="shared" si="0"/>
        <v>0</v>
      </c>
      <c r="O20" s="52"/>
      <c r="P20" s="54">
        <f>'[1]Access-Ago'!M20</f>
        <v>223378500.49000001</v>
      </c>
      <c r="Q20" s="54"/>
      <c r="R20" s="54">
        <f t="shared" si="1"/>
        <v>223378500.49000001</v>
      </c>
      <c r="S20" s="56">
        <f>'[1]Access-Ago'!N20</f>
        <v>223371270.74000001</v>
      </c>
      <c r="T20" s="55">
        <f t="shared" si="2"/>
        <v>0.99996763453069948</v>
      </c>
      <c r="U20" s="54">
        <f>'[1]Access-Ago'!O20</f>
        <v>223341294.19999999</v>
      </c>
      <c r="V20" s="55">
        <f t="shared" si="3"/>
        <v>0.99983343835723493</v>
      </c>
      <c r="W20" s="54">
        <f>'[1]Access-Ago'!P20</f>
        <v>222280568.94999999</v>
      </c>
      <c r="X20" s="55">
        <f t="shared" si="4"/>
        <v>0.99508488266511053</v>
      </c>
    </row>
    <row r="21" spans="1:24" ht="25.5" customHeight="1" x14ac:dyDescent="0.2">
      <c r="A21" s="49" t="str">
        <f>+'[1]Access-Ago'!A21</f>
        <v>12104</v>
      </c>
      <c r="B21" s="50" t="str">
        <f>+'[1]Access-Ago'!B21</f>
        <v>TRIBUNAL REGIONAL FEDERAL DA 3A. REGIAO</v>
      </c>
      <c r="C21" s="49" t="str">
        <f>CONCATENATE('[1]Access-Ago'!C21,".",'[1]Access-Ago'!D21)</f>
        <v>02.122</v>
      </c>
      <c r="D21" s="49" t="str">
        <f>CONCATENATE('[1]Access-Ago'!E21,".",'[1]Access-Ago'!G21)</f>
        <v>0569.216H</v>
      </c>
      <c r="E21" s="50" t="str">
        <f>+'[1]Access-Ago'!F21</f>
        <v>PRESTACAO JURISDICIONAL NA JUSTICA FEDERAL</v>
      </c>
      <c r="F21" s="50" t="str">
        <f>+'[1]Access-Ago'!H21</f>
        <v>AJUDA DE CUSTO PARA MORADIA OU AUXILIO-MORADIA A AGENTES PUB</v>
      </c>
      <c r="G21" s="49" t="str">
        <f>IF('[1]Access-Ago'!I21="1","F","S")</f>
        <v>F</v>
      </c>
      <c r="H21" s="49" t="str">
        <f>+'[1]Access-Ago'!J21</f>
        <v>0100</v>
      </c>
      <c r="I21" s="50" t="str">
        <f>+'[1]Access-Ago'!K21</f>
        <v>RECURSOS ORDINARIOS</v>
      </c>
      <c r="J21" s="49" t="str">
        <f>+'[1]Access-Ago'!L21</f>
        <v>3</v>
      </c>
      <c r="K21" s="52"/>
      <c r="L21" s="52"/>
      <c r="M21" s="52"/>
      <c r="N21" s="52">
        <f t="shared" si="0"/>
        <v>0</v>
      </c>
      <c r="O21" s="52"/>
      <c r="P21" s="54">
        <f>'[1]Access-Ago'!M21</f>
        <v>2043000</v>
      </c>
      <c r="Q21" s="54"/>
      <c r="R21" s="54">
        <f t="shared" si="1"/>
        <v>2043000</v>
      </c>
      <c r="S21" s="56">
        <f>'[1]Access-Ago'!N21</f>
        <v>2043000</v>
      </c>
      <c r="T21" s="55">
        <f t="shared" si="2"/>
        <v>1</v>
      </c>
      <c r="U21" s="54">
        <f>'[1]Access-Ago'!O21</f>
        <v>1489887.68</v>
      </c>
      <c r="V21" s="55">
        <f t="shared" si="3"/>
        <v>0.72926465002447383</v>
      </c>
      <c r="W21" s="54">
        <f>'[1]Access-Ago'!P21</f>
        <v>1489887.68</v>
      </c>
      <c r="X21" s="55">
        <f t="shared" si="4"/>
        <v>0.72926465002447383</v>
      </c>
    </row>
    <row r="22" spans="1:24" ht="25.5" customHeight="1" x14ac:dyDescent="0.2">
      <c r="A22" s="49" t="str">
        <f>+'[1]Access-Ago'!A22</f>
        <v>12104</v>
      </c>
      <c r="B22" s="50" t="str">
        <f>+'[1]Access-Ago'!B22</f>
        <v>TRIBUNAL REGIONAL FEDERAL DA 3A. REGIAO</v>
      </c>
      <c r="C22" s="49" t="str">
        <f>CONCATENATE('[1]Access-Ago'!C22,".",'[1]Access-Ago'!D22)</f>
        <v>02.122</v>
      </c>
      <c r="D22" s="49" t="str">
        <f>CONCATENATE('[1]Access-Ago'!E22,".",'[1]Access-Ago'!G22)</f>
        <v>0569.3600</v>
      </c>
      <c r="E22" s="50" t="str">
        <f>+'[1]Access-Ago'!F22</f>
        <v>PRESTACAO JURISDICIONAL NA JUSTICA FEDERAL</v>
      </c>
      <c r="F22" s="50" t="str">
        <f>+'[1]Access-Ago'!H22</f>
        <v>REFORMA DO EDIFICIO-SEDE DO TRIBUNAL REGIONAL FEDERAL DA 3.</v>
      </c>
      <c r="G22" s="49" t="str">
        <f>IF('[1]Access-Ago'!I22="1","F","S")</f>
        <v>F</v>
      </c>
      <c r="H22" s="49" t="str">
        <f>+'[1]Access-Ago'!J22</f>
        <v>0100</v>
      </c>
      <c r="I22" s="50" t="str">
        <f>+'[1]Access-Ago'!K22</f>
        <v>RECURSOS ORDINARIOS</v>
      </c>
      <c r="J22" s="49" t="str">
        <f>+'[1]Access-Ago'!L22</f>
        <v>4</v>
      </c>
      <c r="K22" s="52"/>
      <c r="L22" s="52"/>
      <c r="M22" s="52"/>
      <c r="N22" s="52">
        <f t="shared" si="0"/>
        <v>0</v>
      </c>
      <c r="O22" s="52"/>
      <c r="P22" s="54">
        <f>'[1]Access-Ago'!M22</f>
        <v>2416</v>
      </c>
      <c r="Q22" s="54"/>
      <c r="R22" s="54">
        <f t="shared" si="1"/>
        <v>2416</v>
      </c>
      <c r="S22" s="56">
        <f>'[1]Access-Ago'!N22</f>
        <v>2415.04</v>
      </c>
      <c r="T22" s="55">
        <f t="shared" si="2"/>
        <v>0.99960264900662255</v>
      </c>
      <c r="U22" s="54">
        <f>'[1]Access-Ago'!O22</f>
        <v>2002.1</v>
      </c>
      <c r="V22" s="55">
        <f t="shared" si="3"/>
        <v>0.828683774834437</v>
      </c>
      <c r="W22" s="54">
        <f>'[1]Access-Ago'!P22</f>
        <v>2002.1</v>
      </c>
      <c r="X22" s="55">
        <f t="shared" si="4"/>
        <v>0.828683774834437</v>
      </c>
    </row>
    <row r="23" spans="1:24" ht="25.5" customHeight="1" x14ac:dyDescent="0.2">
      <c r="A23" s="49" t="str">
        <f>+'[1]Access-Ago'!A23</f>
        <v>12104</v>
      </c>
      <c r="B23" s="50" t="str">
        <f>+'[1]Access-Ago'!B23</f>
        <v>TRIBUNAL REGIONAL FEDERAL DA 3A. REGIAO</v>
      </c>
      <c r="C23" s="49" t="str">
        <f>CONCATENATE('[1]Access-Ago'!C23,".",'[1]Access-Ago'!D23)</f>
        <v>02.122</v>
      </c>
      <c r="D23" s="49" t="str">
        <f>CONCATENATE('[1]Access-Ago'!E23,".",'[1]Access-Ago'!G23)</f>
        <v>0569.3600</v>
      </c>
      <c r="E23" s="50" t="str">
        <f>+'[1]Access-Ago'!F23</f>
        <v>PRESTACAO JURISDICIONAL NA JUSTICA FEDERAL</v>
      </c>
      <c r="F23" s="50" t="str">
        <f>+'[1]Access-Ago'!H23</f>
        <v>REFORMA DO EDIFICIO-SEDE DO TRIBUNAL REGIONAL FEDERAL DA 3.</v>
      </c>
      <c r="G23" s="49" t="str">
        <f>IF('[1]Access-Ago'!I23="1","F","S")</f>
        <v>F</v>
      </c>
      <c r="H23" s="49" t="str">
        <f>+'[1]Access-Ago'!J23</f>
        <v>0181</v>
      </c>
      <c r="I23" s="50" t="str">
        <f>+'[1]Access-Ago'!K23</f>
        <v>RECURSOS DE CONVENIOS</v>
      </c>
      <c r="J23" s="49" t="str">
        <f>+'[1]Access-Ago'!L23</f>
        <v>4</v>
      </c>
      <c r="K23" s="52"/>
      <c r="L23" s="52"/>
      <c r="M23" s="52"/>
      <c r="N23" s="52">
        <f t="shared" si="0"/>
        <v>0</v>
      </c>
      <c r="O23" s="52"/>
      <c r="P23" s="54">
        <f>'[1]Access-Ago'!M23</f>
        <v>0</v>
      </c>
      <c r="Q23" s="54"/>
      <c r="R23" s="54">
        <f t="shared" si="1"/>
        <v>0</v>
      </c>
      <c r="S23" s="56">
        <f>'[1]Access-Ago'!N23</f>
        <v>0</v>
      </c>
      <c r="T23" s="55">
        <f t="shared" si="2"/>
        <v>0</v>
      </c>
      <c r="U23" s="54">
        <f>'[1]Access-Ago'!O23</f>
        <v>0</v>
      </c>
      <c r="V23" s="55">
        <f t="shared" si="3"/>
        <v>0</v>
      </c>
      <c r="W23" s="54">
        <f>'[1]Access-Ago'!P23</f>
        <v>0</v>
      </c>
      <c r="X23" s="55">
        <f t="shared" si="4"/>
        <v>0</v>
      </c>
    </row>
    <row r="24" spans="1:24" ht="25.5" customHeight="1" x14ac:dyDescent="0.2">
      <c r="A24" s="49" t="str">
        <f>+'[1]Access-Ago'!A24</f>
        <v>12104</v>
      </c>
      <c r="B24" s="50" t="str">
        <f>+'[1]Access-Ago'!B24</f>
        <v>TRIBUNAL REGIONAL FEDERAL DA 3A. REGIAO</v>
      </c>
      <c r="C24" s="49" t="str">
        <f>CONCATENATE('[1]Access-Ago'!C24,".",'[1]Access-Ago'!D24)</f>
        <v>02.126</v>
      </c>
      <c r="D24" s="49" t="str">
        <f>CONCATENATE('[1]Access-Ago'!E24,".",'[1]Access-Ago'!G24)</f>
        <v>0569.151W</v>
      </c>
      <c r="E24" s="50" t="str">
        <f>+'[1]Access-Ago'!F24</f>
        <v>PRESTACAO JURISDICIONAL NA JUSTICA FEDERAL</v>
      </c>
      <c r="F24" s="50" t="str">
        <f>+'[1]Access-Ago'!H24</f>
        <v>DESENVOLVIMENTO E IMPLANTACAO DO SISTEMA PROCESSO JUDICIAL E</v>
      </c>
      <c r="G24" s="49" t="str">
        <f>IF('[1]Access-Ago'!I24="1","F","S")</f>
        <v>F</v>
      </c>
      <c r="H24" s="49" t="str">
        <f>+'[1]Access-Ago'!J24</f>
        <v>0100</v>
      </c>
      <c r="I24" s="50" t="str">
        <f>+'[1]Access-Ago'!K24</f>
        <v>RECURSOS ORDINARIOS</v>
      </c>
      <c r="J24" s="49" t="str">
        <f>+'[1]Access-Ago'!L24</f>
        <v>3</v>
      </c>
      <c r="K24" s="52"/>
      <c r="L24" s="52"/>
      <c r="M24" s="52"/>
      <c r="N24" s="52">
        <f t="shared" si="0"/>
        <v>0</v>
      </c>
      <c r="O24" s="52"/>
      <c r="P24" s="54">
        <f>'[1]Access-Ago'!M24</f>
        <v>52523</v>
      </c>
      <c r="Q24" s="54"/>
      <c r="R24" s="54">
        <f t="shared" si="1"/>
        <v>52523</v>
      </c>
      <c r="S24" s="56">
        <f>'[1]Access-Ago'!N24</f>
        <v>48929.33</v>
      </c>
      <c r="T24" s="55">
        <f t="shared" si="2"/>
        <v>0.93157911771985613</v>
      </c>
      <c r="U24" s="54">
        <f>'[1]Access-Ago'!O24</f>
        <v>21416.5</v>
      </c>
      <c r="V24" s="55">
        <f t="shared" si="3"/>
        <v>0.40775469794185404</v>
      </c>
      <c r="W24" s="54">
        <f>'[1]Access-Ago'!P24</f>
        <v>21416.5</v>
      </c>
      <c r="X24" s="55">
        <f t="shared" si="4"/>
        <v>0.40775469794185404</v>
      </c>
    </row>
    <row r="25" spans="1:24" ht="25.5" customHeight="1" x14ac:dyDescent="0.2">
      <c r="A25" s="49" t="str">
        <f>+'[1]Access-Ago'!A25</f>
        <v>12104</v>
      </c>
      <c r="B25" s="50" t="str">
        <f>+'[1]Access-Ago'!B25</f>
        <v>TRIBUNAL REGIONAL FEDERAL DA 3A. REGIAO</v>
      </c>
      <c r="C25" s="49" t="str">
        <f>CONCATENATE('[1]Access-Ago'!C25,".",'[1]Access-Ago'!D25)</f>
        <v>02.131</v>
      </c>
      <c r="D25" s="49" t="str">
        <f>CONCATENATE('[1]Access-Ago'!E25,".",'[1]Access-Ago'!G25)</f>
        <v>0569.2549</v>
      </c>
      <c r="E25" s="50" t="str">
        <f>+'[1]Access-Ago'!F25</f>
        <v>PRESTACAO JURISDICIONAL NA JUSTICA FEDERAL</v>
      </c>
      <c r="F25" s="50" t="str">
        <f>+'[1]Access-Ago'!H25</f>
        <v>COMUNICACAO E DIVULGACAO INSTITUCIONAL</v>
      </c>
      <c r="G25" s="49" t="str">
        <f>IF('[1]Access-Ago'!I25="1","F","S")</f>
        <v>F</v>
      </c>
      <c r="H25" s="49" t="str">
        <f>+'[1]Access-Ago'!J25</f>
        <v>0100</v>
      </c>
      <c r="I25" s="50" t="str">
        <f>+'[1]Access-Ago'!K25</f>
        <v>RECURSOS ORDINARIOS</v>
      </c>
      <c r="J25" s="49" t="str">
        <f>+'[1]Access-Ago'!L25</f>
        <v>3</v>
      </c>
      <c r="K25" s="52"/>
      <c r="L25" s="52"/>
      <c r="M25" s="52"/>
      <c r="N25" s="52">
        <f t="shared" si="0"/>
        <v>0</v>
      </c>
      <c r="O25" s="52"/>
      <c r="P25" s="54">
        <f>'[1]Access-Ago'!M25</f>
        <v>347480</v>
      </c>
      <c r="Q25" s="54"/>
      <c r="R25" s="54">
        <f t="shared" si="1"/>
        <v>347480</v>
      </c>
      <c r="S25" s="56">
        <f>'[1]Access-Ago'!N25</f>
        <v>323455.84000000003</v>
      </c>
      <c r="T25" s="55">
        <f t="shared" si="2"/>
        <v>0.93086174743870154</v>
      </c>
      <c r="U25" s="54">
        <f>'[1]Access-Ago'!O25</f>
        <v>101079.95</v>
      </c>
      <c r="V25" s="55">
        <f t="shared" si="3"/>
        <v>0.29089429607459422</v>
      </c>
      <c r="W25" s="54">
        <f>'[1]Access-Ago'!P25</f>
        <v>60647.97</v>
      </c>
      <c r="X25" s="55">
        <f t="shared" si="4"/>
        <v>0.17453657764475652</v>
      </c>
    </row>
    <row r="26" spans="1:24" ht="25.5" customHeight="1" x14ac:dyDescent="0.2">
      <c r="A26" s="49" t="str">
        <f>+'[1]Access-Ago'!A26</f>
        <v>12104</v>
      </c>
      <c r="B26" s="50" t="str">
        <f>+'[1]Access-Ago'!B26</f>
        <v>TRIBUNAL REGIONAL FEDERAL DA 3A. REGIAO</v>
      </c>
      <c r="C26" s="49" t="str">
        <f>CONCATENATE('[1]Access-Ago'!C26,".",'[1]Access-Ago'!D26)</f>
        <v>02.301</v>
      </c>
      <c r="D26" s="49" t="str">
        <f>CONCATENATE('[1]Access-Ago'!E26,".",'[1]Access-Ago'!G26)</f>
        <v>0569.2004</v>
      </c>
      <c r="E26" s="50" t="str">
        <f>+'[1]Access-Ago'!F26</f>
        <v>PRESTACAO JURISDICIONAL NA JUSTICA FEDERAL</v>
      </c>
      <c r="F26" s="50" t="str">
        <f>+'[1]Access-Ago'!H26</f>
        <v>ASSISTENCIA MEDICA E ODONTOLOGICA AOS SERVIDORES CIVIS, EMPR</v>
      </c>
      <c r="G26" s="49" t="str">
        <f>IF('[1]Access-Ago'!I26="1","F","S")</f>
        <v>S</v>
      </c>
      <c r="H26" s="49" t="str">
        <f>+'[1]Access-Ago'!J26</f>
        <v>0100</v>
      </c>
      <c r="I26" s="50" t="str">
        <f>+'[1]Access-Ago'!K26</f>
        <v>RECURSOS ORDINARIOS</v>
      </c>
      <c r="J26" s="49" t="str">
        <f>+'[1]Access-Ago'!L26</f>
        <v>4</v>
      </c>
      <c r="K26" s="52"/>
      <c r="L26" s="52"/>
      <c r="M26" s="52"/>
      <c r="N26" s="52">
        <f t="shared" si="0"/>
        <v>0</v>
      </c>
      <c r="O26" s="52"/>
      <c r="P26" s="54">
        <f>'[1]Access-Ago'!M26</f>
        <v>15000</v>
      </c>
      <c r="Q26" s="54"/>
      <c r="R26" s="54">
        <f t="shared" si="1"/>
        <v>15000</v>
      </c>
      <c r="S26" s="56">
        <f>'[1]Access-Ago'!N26</f>
        <v>0</v>
      </c>
      <c r="T26" s="55">
        <f t="shared" si="2"/>
        <v>0</v>
      </c>
      <c r="U26" s="54">
        <f>'[1]Access-Ago'!O26</f>
        <v>0</v>
      </c>
      <c r="V26" s="55">
        <f t="shared" si="3"/>
        <v>0</v>
      </c>
      <c r="W26" s="54">
        <f>'[1]Access-Ago'!P26</f>
        <v>0</v>
      </c>
      <c r="X26" s="55">
        <f t="shared" si="4"/>
        <v>0</v>
      </c>
    </row>
    <row r="27" spans="1:24" ht="25.5" customHeight="1" x14ac:dyDescent="0.2">
      <c r="A27" s="49" t="str">
        <f>+'[1]Access-Ago'!A27</f>
        <v>12104</v>
      </c>
      <c r="B27" s="50" t="str">
        <f>+'[1]Access-Ago'!B27</f>
        <v>TRIBUNAL REGIONAL FEDERAL DA 3A. REGIAO</v>
      </c>
      <c r="C27" s="49" t="str">
        <f>CONCATENATE('[1]Access-Ago'!C27,".",'[1]Access-Ago'!D27)</f>
        <v>02.301</v>
      </c>
      <c r="D27" s="49" t="str">
        <f>CONCATENATE('[1]Access-Ago'!E27,".",'[1]Access-Ago'!G27)</f>
        <v>0569.2004</v>
      </c>
      <c r="E27" s="50" t="str">
        <f>+'[1]Access-Ago'!F27</f>
        <v>PRESTACAO JURISDICIONAL NA JUSTICA FEDERAL</v>
      </c>
      <c r="F27" s="50" t="str">
        <f>+'[1]Access-Ago'!H27</f>
        <v>ASSISTENCIA MEDICA E ODONTOLOGICA AOS SERVIDORES CIVIS, EMPR</v>
      </c>
      <c r="G27" s="49" t="str">
        <f>IF('[1]Access-Ago'!I27="1","F","S")</f>
        <v>S</v>
      </c>
      <c r="H27" s="49" t="str">
        <f>+'[1]Access-Ago'!J27</f>
        <v>0100</v>
      </c>
      <c r="I27" s="50" t="str">
        <f>+'[1]Access-Ago'!K27</f>
        <v>RECURSOS ORDINARIOS</v>
      </c>
      <c r="J27" s="49" t="str">
        <f>+'[1]Access-Ago'!L27</f>
        <v>3</v>
      </c>
      <c r="K27" s="52"/>
      <c r="L27" s="52"/>
      <c r="M27" s="52"/>
      <c r="N27" s="52">
        <f t="shared" si="0"/>
        <v>0</v>
      </c>
      <c r="O27" s="52"/>
      <c r="P27" s="54">
        <f>'[1]Access-Ago'!M27</f>
        <v>12814608</v>
      </c>
      <c r="Q27" s="54"/>
      <c r="R27" s="54">
        <f t="shared" si="1"/>
        <v>12814608</v>
      </c>
      <c r="S27" s="56">
        <f>'[1]Access-Ago'!N27</f>
        <v>12723300.16</v>
      </c>
      <c r="T27" s="55">
        <f t="shared" si="2"/>
        <v>0.99287470674093192</v>
      </c>
      <c r="U27" s="54">
        <f>'[1]Access-Ago'!O27</f>
        <v>7017236.7599999998</v>
      </c>
      <c r="V27" s="55">
        <f t="shared" si="3"/>
        <v>0.54759667716718297</v>
      </c>
      <c r="W27" s="54">
        <f>'[1]Access-Ago'!P27</f>
        <v>7017236.7599999998</v>
      </c>
      <c r="X27" s="55">
        <f t="shared" si="4"/>
        <v>0.54759667716718297</v>
      </c>
    </row>
    <row r="28" spans="1:24" ht="25.5" customHeight="1" x14ac:dyDescent="0.2">
      <c r="A28" s="49" t="str">
        <f>+'[1]Access-Ago'!A28</f>
        <v>12104</v>
      </c>
      <c r="B28" s="50" t="str">
        <f>+'[1]Access-Ago'!B28</f>
        <v>TRIBUNAL REGIONAL FEDERAL DA 3A. REGIAO</v>
      </c>
      <c r="C28" s="49" t="str">
        <f>CONCATENATE('[1]Access-Ago'!C28,".",'[1]Access-Ago'!D28)</f>
        <v>02.331</v>
      </c>
      <c r="D28" s="49" t="str">
        <f>CONCATENATE('[1]Access-Ago'!E28,".",'[1]Access-Ago'!G28)</f>
        <v>0569.00M1</v>
      </c>
      <c r="E28" s="50" t="str">
        <f>+'[1]Access-Ago'!F28</f>
        <v>PRESTACAO JURISDICIONAL NA JUSTICA FEDERAL</v>
      </c>
      <c r="F28" s="50" t="str">
        <f>+'[1]Access-Ago'!H28</f>
        <v>BENEFICIOS ASSISTENCIAIS DECORRENTES DO AUXILIO-FUNERAL E NA</v>
      </c>
      <c r="G28" s="49" t="str">
        <f>IF('[1]Access-Ago'!I28="1","F","S")</f>
        <v>F</v>
      </c>
      <c r="H28" s="49" t="str">
        <f>+'[1]Access-Ago'!J28</f>
        <v>0100</v>
      </c>
      <c r="I28" s="50" t="str">
        <f>+'[1]Access-Ago'!K28</f>
        <v>RECURSOS ORDINARIOS</v>
      </c>
      <c r="J28" s="49" t="str">
        <f>+'[1]Access-Ago'!L28</f>
        <v>3</v>
      </c>
      <c r="K28" s="52"/>
      <c r="L28" s="52"/>
      <c r="M28" s="52"/>
      <c r="N28" s="52">
        <f t="shared" si="0"/>
        <v>0</v>
      </c>
      <c r="O28" s="52"/>
      <c r="P28" s="54">
        <f>'[1]Access-Ago'!M28</f>
        <v>65633.59</v>
      </c>
      <c r="Q28" s="54"/>
      <c r="R28" s="54">
        <f t="shared" si="1"/>
        <v>65633.59</v>
      </c>
      <c r="S28" s="54">
        <f>'[1]Access-Ago'!N28</f>
        <v>65633.59</v>
      </c>
      <c r="T28" s="55">
        <f t="shared" si="2"/>
        <v>1</v>
      </c>
      <c r="U28" s="54">
        <f>'[1]Access-Ago'!O28</f>
        <v>65633.59</v>
      </c>
      <c r="V28" s="55">
        <f t="shared" si="3"/>
        <v>1</v>
      </c>
      <c r="W28" s="54">
        <f>'[1]Access-Ago'!P28</f>
        <v>65633.59</v>
      </c>
      <c r="X28" s="55">
        <f t="shared" si="4"/>
        <v>1</v>
      </c>
    </row>
    <row r="29" spans="1:24" ht="25.5" customHeight="1" x14ac:dyDescent="0.2">
      <c r="A29" s="49" t="str">
        <f>+'[1]Access-Ago'!A29</f>
        <v>12104</v>
      </c>
      <c r="B29" s="50" t="str">
        <f>+'[1]Access-Ago'!B29</f>
        <v>TRIBUNAL REGIONAL FEDERAL DA 3A. REGIAO</v>
      </c>
      <c r="C29" s="49" t="str">
        <f>CONCATENATE('[1]Access-Ago'!C29,".",'[1]Access-Ago'!D29)</f>
        <v>02.331</v>
      </c>
      <c r="D29" s="49" t="str">
        <f>CONCATENATE('[1]Access-Ago'!E29,".",'[1]Access-Ago'!G29)</f>
        <v>0569.2010</v>
      </c>
      <c r="E29" s="50" t="str">
        <f>+'[1]Access-Ago'!F29</f>
        <v>PRESTACAO JURISDICIONAL NA JUSTICA FEDERAL</v>
      </c>
      <c r="F29" s="50" t="str">
        <f>+'[1]Access-Ago'!H29</f>
        <v>ASSISTENCIA PRE-ESCOLAR AOS DEPENDENTES DOS SERVIDORES CIVIS</v>
      </c>
      <c r="G29" s="49" t="str">
        <f>IF('[1]Access-Ago'!I29="1","F","S")</f>
        <v>F</v>
      </c>
      <c r="H29" s="49" t="str">
        <f>+'[1]Access-Ago'!J29</f>
        <v>0100</v>
      </c>
      <c r="I29" s="50" t="str">
        <f>+'[1]Access-Ago'!K29</f>
        <v>RECURSOS ORDINARIOS</v>
      </c>
      <c r="J29" s="49" t="str">
        <f>+'[1]Access-Ago'!L29</f>
        <v>3</v>
      </c>
      <c r="K29" s="52"/>
      <c r="L29" s="52"/>
      <c r="M29" s="52"/>
      <c r="N29" s="52">
        <f t="shared" si="0"/>
        <v>0</v>
      </c>
      <c r="O29" s="52"/>
      <c r="P29" s="54">
        <f>'[1]Access-Ago'!M29</f>
        <v>1874903</v>
      </c>
      <c r="Q29" s="54"/>
      <c r="R29" s="54">
        <f t="shared" si="1"/>
        <v>1874903</v>
      </c>
      <c r="S29" s="54">
        <f>'[1]Access-Ago'!N29</f>
        <v>1812506.48</v>
      </c>
      <c r="T29" s="55">
        <f t="shared" si="2"/>
        <v>0.96672013432161552</v>
      </c>
      <c r="U29" s="54">
        <f>'[1]Access-Ago'!O29</f>
        <v>1213749.68</v>
      </c>
      <c r="V29" s="55">
        <f t="shared" si="3"/>
        <v>0.64736665310152042</v>
      </c>
      <c r="W29" s="54">
        <f>'[1]Access-Ago'!P29</f>
        <v>1213749.68</v>
      </c>
      <c r="X29" s="55">
        <f t="shared" si="4"/>
        <v>0.64736665310152042</v>
      </c>
    </row>
    <row r="30" spans="1:24" ht="25.5" customHeight="1" x14ac:dyDescent="0.2">
      <c r="A30" s="49" t="str">
        <f>+'[1]Access-Ago'!A30</f>
        <v>12104</v>
      </c>
      <c r="B30" s="50" t="str">
        <f>+'[1]Access-Ago'!B30</f>
        <v>TRIBUNAL REGIONAL FEDERAL DA 3A. REGIAO</v>
      </c>
      <c r="C30" s="49" t="str">
        <f>CONCATENATE('[1]Access-Ago'!C30,".",'[1]Access-Ago'!D30)</f>
        <v>02.331</v>
      </c>
      <c r="D30" s="49" t="str">
        <f>CONCATENATE('[1]Access-Ago'!E30,".",'[1]Access-Ago'!G30)</f>
        <v>0569.2011</v>
      </c>
      <c r="E30" s="50" t="str">
        <f>+'[1]Access-Ago'!F30</f>
        <v>PRESTACAO JURISDICIONAL NA JUSTICA FEDERAL</v>
      </c>
      <c r="F30" s="50" t="str">
        <f>+'[1]Access-Ago'!H30</f>
        <v>AUXILIO-TRANSPORTE AOS SERVIDORES CIVIS, EMPREGADOS E MILITA</v>
      </c>
      <c r="G30" s="49" t="str">
        <f>IF('[1]Access-Ago'!I30="1","F","S")</f>
        <v>F</v>
      </c>
      <c r="H30" s="49" t="str">
        <f>+'[1]Access-Ago'!J30</f>
        <v>0100</v>
      </c>
      <c r="I30" s="50" t="str">
        <f>+'[1]Access-Ago'!K30</f>
        <v>RECURSOS ORDINARIOS</v>
      </c>
      <c r="J30" s="49" t="str">
        <f>+'[1]Access-Ago'!L30</f>
        <v>3</v>
      </c>
      <c r="K30" s="52"/>
      <c r="L30" s="52"/>
      <c r="M30" s="52"/>
      <c r="N30" s="52">
        <f t="shared" si="0"/>
        <v>0</v>
      </c>
      <c r="O30" s="52"/>
      <c r="P30" s="54">
        <f>'[1]Access-Ago'!M30</f>
        <v>1158028</v>
      </c>
      <c r="Q30" s="54"/>
      <c r="R30" s="54">
        <f t="shared" si="1"/>
        <v>1158028</v>
      </c>
      <c r="S30" s="54">
        <f>'[1]Access-Ago'!N30</f>
        <v>1158028</v>
      </c>
      <c r="T30" s="55">
        <f t="shared" si="2"/>
        <v>1</v>
      </c>
      <c r="U30" s="54">
        <f>'[1]Access-Ago'!O30</f>
        <v>753152.35</v>
      </c>
      <c r="V30" s="55">
        <f t="shared" si="3"/>
        <v>0.65037490457916391</v>
      </c>
      <c r="W30" s="54">
        <f>'[1]Access-Ago'!P30</f>
        <v>753152.35</v>
      </c>
      <c r="X30" s="55">
        <f t="shared" si="4"/>
        <v>0.65037490457916391</v>
      </c>
    </row>
    <row r="31" spans="1:24" ht="25.5" customHeight="1" x14ac:dyDescent="0.2">
      <c r="A31" s="49" t="str">
        <f>+'[1]Access-Ago'!A31</f>
        <v>12104</v>
      </c>
      <c r="B31" s="50" t="str">
        <f>+'[1]Access-Ago'!B31</f>
        <v>TRIBUNAL REGIONAL FEDERAL DA 3A. REGIAO</v>
      </c>
      <c r="C31" s="49" t="str">
        <f>CONCATENATE('[1]Access-Ago'!C31,".",'[1]Access-Ago'!D31)</f>
        <v>02.331</v>
      </c>
      <c r="D31" s="49" t="str">
        <f>CONCATENATE('[1]Access-Ago'!E31,".",'[1]Access-Ago'!G31)</f>
        <v>0569.2012</v>
      </c>
      <c r="E31" s="50" t="str">
        <f>+'[1]Access-Ago'!F31</f>
        <v>PRESTACAO JURISDICIONAL NA JUSTICA FEDERAL</v>
      </c>
      <c r="F31" s="50" t="str">
        <f>+'[1]Access-Ago'!H31</f>
        <v>AUXILIO-ALIMENTACAO AOS SERVIDORES CIVIS, EMPREGADOS E MILIT</v>
      </c>
      <c r="G31" s="49" t="str">
        <f>IF('[1]Access-Ago'!I31="1","F","S")</f>
        <v>F</v>
      </c>
      <c r="H31" s="49" t="str">
        <f>+'[1]Access-Ago'!J31</f>
        <v>0100</v>
      </c>
      <c r="I31" s="50" t="str">
        <f>+'[1]Access-Ago'!K31</f>
        <v>RECURSOS ORDINARIOS</v>
      </c>
      <c r="J31" s="49" t="str">
        <f>+'[1]Access-Ago'!L31</f>
        <v>3</v>
      </c>
      <c r="K31" s="52"/>
      <c r="L31" s="52"/>
      <c r="M31" s="52"/>
      <c r="N31" s="52">
        <f t="shared" si="0"/>
        <v>0</v>
      </c>
      <c r="O31" s="52"/>
      <c r="P31" s="54">
        <f>'[1]Access-Ago'!M31</f>
        <v>18281471</v>
      </c>
      <c r="Q31" s="54"/>
      <c r="R31" s="54">
        <f t="shared" si="1"/>
        <v>18281471</v>
      </c>
      <c r="S31" s="54">
        <f>'[1]Access-Ago'!N31</f>
        <v>18281471</v>
      </c>
      <c r="T31" s="55">
        <f t="shared" si="2"/>
        <v>1</v>
      </c>
      <c r="U31" s="54">
        <f>'[1]Access-Ago'!O31</f>
        <v>11703041.800000001</v>
      </c>
      <c r="V31" s="55">
        <f t="shared" si="3"/>
        <v>0.64015865025303498</v>
      </c>
      <c r="W31" s="54">
        <f>'[1]Access-Ago'!P31</f>
        <v>11703041.800000001</v>
      </c>
      <c r="X31" s="55">
        <f t="shared" si="4"/>
        <v>0.64015865025303498</v>
      </c>
    </row>
    <row r="32" spans="1:24" ht="25.5" customHeight="1" x14ac:dyDescent="0.2">
      <c r="A32" s="49" t="str">
        <f>+'[1]Access-Ago'!A32</f>
        <v>12104</v>
      </c>
      <c r="B32" s="50" t="str">
        <f>+'[1]Access-Ago'!B32</f>
        <v>TRIBUNAL REGIONAL FEDERAL DA 3A. REGIAO</v>
      </c>
      <c r="C32" s="49" t="str">
        <f>CONCATENATE('[1]Access-Ago'!C32,".",'[1]Access-Ago'!D32)</f>
        <v>09.272</v>
      </c>
      <c r="D32" s="49" t="str">
        <f>CONCATENATE('[1]Access-Ago'!E32,".",'[1]Access-Ago'!G32)</f>
        <v>0089.0181</v>
      </c>
      <c r="E32" s="50" t="str">
        <f>+'[1]Access-Ago'!F32</f>
        <v>PREVIDENCIA DE INATIVOS E PENSIONISTAS DA UNIAO</v>
      </c>
      <c r="F32" s="50" t="str">
        <f>+'[1]Access-Ago'!H32</f>
        <v>APOSENTADORIAS E PENSOES - SERVIDORES CIVIS</v>
      </c>
      <c r="G32" s="49" t="str">
        <f>IF('[1]Access-Ago'!I32="1","F","S")</f>
        <v>S</v>
      </c>
      <c r="H32" s="49" t="str">
        <f>+'[1]Access-Ago'!J32</f>
        <v>0156</v>
      </c>
      <c r="I32" s="50" t="str">
        <f>+'[1]Access-Ago'!K32</f>
        <v>CONTRIBUICAO PLANO SEGURIDADE SOCIAL SERVIDOR</v>
      </c>
      <c r="J32" s="49" t="str">
        <f>+'[1]Access-Ago'!L32</f>
        <v>1</v>
      </c>
      <c r="K32" s="52"/>
      <c r="L32" s="52"/>
      <c r="M32" s="52"/>
      <c r="N32" s="52">
        <f t="shared" si="0"/>
        <v>0</v>
      </c>
      <c r="O32" s="52"/>
      <c r="P32" s="54">
        <f>'[1]Access-Ago'!M32</f>
        <v>28900000</v>
      </c>
      <c r="Q32" s="54"/>
      <c r="R32" s="54">
        <f t="shared" si="1"/>
        <v>28900000</v>
      </c>
      <c r="S32" s="54">
        <f>'[1]Access-Ago'!N32</f>
        <v>28900000</v>
      </c>
      <c r="T32" s="55">
        <f t="shared" si="2"/>
        <v>1</v>
      </c>
      <c r="U32" s="54">
        <f>'[1]Access-Ago'!O32</f>
        <v>28864012.559999999</v>
      </c>
      <c r="V32" s="55">
        <f t="shared" si="3"/>
        <v>0.99875475986159168</v>
      </c>
      <c r="W32" s="54">
        <f>'[1]Access-Ago'!P32</f>
        <v>28864012.559999999</v>
      </c>
      <c r="X32" s="55">
        <f t="shared" si="4"/>
        <v>0.99875475986159168</v>
      </c>
    </row>
    <row r="33" spans="1:24" ht="25.5" customHeight="1" thickBot="1" x14ac:dyDescent="0.25">
      <c r="A33" s="49" t="str">
        <f>+'[1]Access-Ago'!A33</f>
        <v>12104</v>
      </c>
      <c r="B33" s="50" t="str">
        <f>+'[1]Access-Ago'!B33</f>
        <v>TRIBUNAL REGIONAL FEDERAL DA 3A. REGIAO</v>
      </c>
      <c r="C33" s="49" t="str">
        <f>CONCATENATE('[1]Access-Ago'!C33,".",'[1]Access-Ago'!D33)</f>
        <v>09.272</v>
      </c>
      <c r="D33" s="49" t="str">
        <f>CONCATENATE('[1]Access-Ago'!E33,".",'[1]Access-Ago'!G33)</f>
        <v>0089.0181</v>
      </c>
      <c r="E33" s="50" t="str">
        <f>+'[1]Access-Ago'!F33</f>
        <v>PREVIDENCIA DE INATIVOS E PENSIONISTAS DA UNIAO</v>
      </c>
      <c r="F33" s="50" t="str">
        <f>+'[1]Access-Ago'!H33</f>
        <v>APOSENTADORIAS E PENSOES - SERVIDORES CIVIS</v>
      </c>
      <c r="G33" s="49" t="str">
        <f>IF('[1]Access-Ago'!I33="1","F","S")</f>
        <v>S</v>
      </c>
      <c r="H33" s="49" t="str">
        <f>+'[1]Access-Ago'!J33</f>
        <v>0169</v>
      </c>
      <c r="I33" s="50" t="str">
        <f>+'[1]Access-Ago'!K33</f>
        <v>CONTRIB.PATRONAL P/PLANO DE SEGURID.SOC.SERV.</v>
      </c>
      <c r="J33" s="49" t="str">
        <f>+'[1]Access-Ago'!L33</f>
        <v>1</v>
      </c>
      <c r="K33" s="52"/>
      <c r="L33" s="52"/>
      <c r="M33" s="52"/>
      <c r="N33" s="52">
        <f t="shared" si="0"/>
        <v>0</v>
      </c>
      <c r="O33" s="52"/>
      <c r="P33" s="54">
        <f>'[1]Access-Ago'!M33</f>
        <v>26504798.940000001</v>
      </c>
      <c r="Q33" s="54"/>
      <c r="R33" s="54">
        <f t="shared" si="1"/>
        <v>26504798.940000001</v>
      </c>
      <c r="S33" s="54">
        <f>'[1]Access-Ago'!N33</f>
        <v>26504594.52</v>
      </c>
      <c r="T33" s="55">
        <f t="shared" si="2"/>
        <v>0.99999228743442026</v>
      </c>
      <c r="U33" s="54">
        <f>'[1]Access-Ago'!O33</f>
        <v>26504594.52</v>
      </c>
      <c r="V33" s="55">
        <f t="shared" si="3"/>
        <v>0.99999228743442026</v>
      </c>
      <c r="W33" s="54">
        <f>'[1]Access-Ago'!P33</f>
        <v>26248885.73</v>
      </c>
      <c r="X33" s="55">
        <f t="shared" si="4"/>
        <v>0.99034464624390017</v>
      </c>
    </row>
    <row r="34" spans="1:24" ht="25.5" customHeight="1" thickBot="1" x14ac:dyDescent="0.25">
      <c r="A34" s="15" t="s">
        <v>48</v>
      </c>
      <c r="B34" s="57"/>
      <c r="C34" s="57"/>
      <c r="D34" s="57"/>
      <c r="E34" s="57"/>
      <c r="F34" s="57"/>
      <c r="G34" s="57"/>
      <c r="H34" s="57"/>
      <c r="I34" s="57"/>
      <c r="J34" s="16"/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9">
        <f>SUM(P10:P33)</f>
        <v>406013344.5</v>
      </c>
      <c r="Q34" s="59">
        <f>SUM(Q10:Q33)</f>
        <v>0</v>
      </c>
      <c r="R34" s="59">
        <f>SUM(R10:R33)</f>
        <v>406013344.5</v>
      </c>
      <c r="S34" s="59">
        <f>SUM(S10:S33)</f>
        <v>402179530.08999997</v>
      </c>
      <c r="T34" s="60">
        <f t="shared" si="2"/>
        <v>0.99055741772546591</v>
      </c>
      <c r="U34" s="59">
        <f>SUM(U10:U33)</f>
        <v>367614201.63999999</v>
      </c>
      <c r="V34" s="60">
        <f t="shared" si="3"/>
        <v>0.90542393894149453</v>
      </c>
      <c r="W34" s="59">
        <f>SUM(W10:W33)</f>
        <v>364791087.69000006</v>
      </c>
      <c r="X34" s="60">
        <f t="shared" si="4"/>
        <v>0.89847068484715786</v>
      </c>
    </row>
    <row r="35" spans="1:24" ht="25.5" customHeight="1" x14ac:dyDescent="0.2">
      <c r="A35" s="2" t="s">
        <v>49</v>
      </c>
      <c r="B35" s="2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2"/>
      <c r="W35" s="4"/>
      <c r="X35" s="2"/>
    </row>
    <row r="36" spans="1:24" ht="25.5" customHeight="1" x14ac:dyDescent="0.2">
      <c r="A36" s="2" t="s">
        <v>50</v>
      </c>
      <c r="B36" s="61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</sheetData>
  <mergeCells count="17">
    <mergeCell ref="A34:J3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2017-10-17T19:55:25Z</dcterms:created>
  <dcterms:modified xsi:type="dcterms:W3CDTF">2017-10-17T19:56:00Z</dcterms:modified>
</cp:coreProperties>
</file>