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Out" sheetId="1" r:id="rId1"/>
  </sheets>
  <externalReferences>
    <externalReference r:id="rId2"/>
  </externalReferences>
  <definedNames>
    <definedName name="_xlnm.Print_Area" localSheetId="0">Out!$A$1:$X$36</definedName>
  </definedNames>
  <calcPr calcId="145621"/>
</workbook>
</file>

<file path=xl/calcChain.xml><?xml version="1.0" encoding="utf-8"?>
<calcChain xmlns="http://schemas.openxmlformats.org/spreadsheetml/2006/main">
  <c r="Q34" i="1" l="1"/>
  <c r="W33" i="1"/>
  <c r="U33" i="1"/>
  <c r="S33" i="1"/>
  <c r="P33" i="1"/>
  <c r="N33" i="1"/>
  <c r="R33" i="1" s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P32" i="1"/>
  <c r="N32" i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P31" i="1"/>
  <c r="N31" i="1"/>
  <c r="R31" i="1" s="1"/>
  <c r="V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P30" i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P29" i="1"/>
  <c r="N29" i="1"/>
  <c r="R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R27" i="1"/>
  <c r="V27" i="1" s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R26" i="1" s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N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R23" i="1" s="1"/>
  <c r="V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R19" i="1" s="1"/>
  <c r="V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R15" i="1" s="1"/>
  <c r="V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R11" i="1"/>
  <c r="V11" i="1" s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N10" i="1"/>
  <c r="J10" i="1"/>
  <c r="I10" i="1"/>
  <c r="H10" i="1"/>
  <c r="G10" i="1"/>
  <c r="F10" i="1"/>
  <c r="E10" i="1"/>
  <c r="D10" i="1"/>
  <c r="C10" i="1"/>
  <c r="B10" i="1"/>
  <c r="A10" i="1"/>
  <c r="R13" i="1" l="1"/>
  <c r="R14" i="1"/>
  <c r="V14" i="1" s="1"/>
  <c r="R24" i="1"/>
  <c r="R30" i="1"/>
  <c r="T30" i="1" s="1"/>
  <c r="U34" i="1"/>
  <c r="R28" i="1"/>
  <c r="X28" i="1" s="1"/>
  <c r="W34" i="1"/>
  <c r="R16" i="1"/>
  <c r="R21" i="1"/>
  <c r="R22" i="1"/>
  <c r="T22" i="1" s="1"/>
  <c r="R32" i="1"/>
  <c r="X13" i="1"/>
  <c r="T13" i="1"/>
  <c r="V13" i="1"/>
  <c r="V24" i="1"/>
  <c r="X24" i="1"/>
  <c r="T24" i="1"/>
  <c r="X29" i="1"/>
  <c r="T29" i="1"/>
  <c r="V29" i="1"/>
  <c r="X30" i="1"/>
  <c r="V30" i="1"/>
  <c r="V12" i="1"/>
  <c r="X12" i="1"/>
  <c r="T12" i="1"/>
  <c r="X17" i="1"/>
  <c r="T17" i="1"/>
  <c r="V17" i="1"/>
  <c r="X18" i="1"/>
  <c r="T18" i="1"/>
  <c r="V18" i="1"/>
  <c r="V28" i="1"/>
  <c r="T28" i="1"/>
  <c r="X33" i="1"/>
  <c r="T33" i="1"/>
  <c r="V33" i="1"/>
  <c r="V16" i="1"/>
  <c r="X16" i="1"/>
  <c r="T16" i="1"/>
  <c r="X21" i="1"/>
  <c r="T21" i="1"/>
  <c r="V21" i="1"/>
  <c r="X22" i="1"/>
  <c r="V22" i="1"/>
  <c r="V32" i="1"/>
  <c r="X32" i="1"/>
  <c r="T32" i="1"/>
  <c r="V20" i="1"/>
  <c r="X20" i="1"/>
  <c r="T20" i="1"/>
  <c r="X25" i="1"/>
  <c r="T25" i="1"/>
  <c r="V25" i="1"/>
  <c r="X26" i="1"/>
  <c r="T26" i="1"/>
  <c r="V26" i="1"/>
  <c r="R10" i="1"/>
  <c r="P34" i="1"/>
  <c r="T11" i="1"/>
  <c r="X11" i="1"/>
  <c r="T15" i="1"/>
  <c r="X15" i="1"/>
  <c r="T19" i="1"/>
  <c r="X19" i="1"/>
  <c r="T23" i="1"/>
  <c r="X23" i="1"/>
  <c r="T27" i="1"/>
  <c r="X27" i="1"/>
  <c r="T31" i="1"/>
  <c r="X31" i="1"/>
  <c r="S34" i="1"/>
  <c r="T14" i="1" l="1"/>
  <c r="X14" i="1"/>
  <c r="R34" i="1"/>
  <c r="X10" i="1"/>
  <c r="T10" i="1"/>
  <c r="V10" i="1"/>
  <c r="V34" i="1" l="1"/>
  <c r="X34" i="1"/>
  <c r="T34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<sst xmlns="http://schemas.openxmlformats.org/spreadsheetml/2006/main" count="55" uniqueCount="51">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</sst>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9" fontId="3" fillId="0" borderId="4" xfId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166" fontId="3" fillId="2" borderId="24" xfId="4" applyNumberFormat="1" applyFont="1" applyFill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1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9">
    <cellStyle name="Normal" xfId="0" builtinId="0"/>
    <cellStyle name="Normal 2" xfId="5"/>
    <cellStyle name="Normal 2 8" xfId="2"/>
    <cellStyle name="Normal 3" xfId="6"/>
    <cellStyle name="Porcentagem 11" xfId="7"/>
    <cellStyle name="Porcentagem 11 2" xfId="1"/>
    <cellStyle name="Porcentagem 2" xfId="3"/>
    <cellStyle name="Vírgula 2" xfId="4"/>
    <cellStyle name="Vírgula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Or&#231;amento%20-%20Mensal/ok_Anexo%20II%20-%20Transparencia%20Mensal%202016%20-%20T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9">
          <cell r="A9" t="str">
            <v>12104</v>
          </cell>
          <cell r="B9" t="str">
            <v>TRIBUNAL REGIONAL FEDERAL DA 3A. REGIAO</v>
          </cell>
          <cell r="C9" t="str">
            <v>02</v>
          </cell>
          <cell r="D9" t="str">
            <v>061</v>
          </cell>
          <cell r="E9" t="str">
            <v>0569</v>
          </cell>
          <cell r="F9" t="str">
            <v>PRESTACAO JURISDICIONAL NA JUSTICA FEDERAL</v>
          </cell>
          <cell r="G9" t="str">
            <v>4224</v>
          </cell>
          <cell r="H9" t="str">
            <v>ASSISTENCIA JURIDICA A PESSOAS CARENTES</v>
          </cell>
          <cell r="I9" t="str">
            <v>1</v>
          </cell>
          <cell r="J9" t="str">
            <v>0100</v>
          </cell>
          <cell r="K9" t="str">
            <v>RECURSOS ORDINARIOS</v>
          </cell>
          <cell r="L9" t="str">
            <v>3</v>
          </cell>
          <cell r="M9">
            <v>15000</v>
          </cell>
          <cell r="N9">
            <v>15000</v>
          </cell>
          <cell r="O9">
            <v>528.12</v>
          </cell>
          <cell r="P9">
            <v>528.12</v>
          </cell>
        </row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4257</v>
          </cell>
          <cell r="H10" t="str">
            <v>JULGAMENTO DE CAUSAS NA JUSTICA FEDERAL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4</v>
          </cell>
          <cell r="M10">
            <v>415987</v>
          </cell>
          <cell r="N10">
            <v>160069.04999999999</v>
          </cell>
          <cell r="O10">
            <v>128328.16</v>
          </cell>
          <cell r="P10">
            <v>128328.16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3</v>
          </cell>
          <cell r="M11">
            <v>41949264</v>
          </cell>
          <cell r="N11">
            <v>40232010.020000003</v>
          </cell>
          <cell r="O11">
            <v>29827594.870000001</v>
          </cell>
          <cell r="P11">
            <v>29424823.34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0127</v>
          </cell>
          <cell r="K12" t="str">
            <v>CUSTAS E EMOLUMENTOS - PODER JUDICIARIO</v>
          </cell>
          <cell r="L12" t="str">
            <v>3</v>
          </cell>
          <cell r="M12">
            <v>6513643</v>
          </cell>
          <cell r="N12">
            <v>6345040.3899999997</v>
          </cell>
          <cell r="O12">
            <v>5216027.4800000004</v>
          </cell>
          <cell r="P12">
            <v>5146893.4800000004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0150</v>
          </cell>
          <cell r="K13" t="str">
            <v>RECURSOS NAO-FINANCEIROS DIRETAM. ARRECADADOS</v>
          </cell>
          <cell r="L13" t="str">
            <v>3</v>
          </cell>
          <cell r="M13">
            <v>700000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061</v>
          </cell>
          <cell r="E14" t="str">
            <v>0569</v>
          </cell>
          <cell r="F14" t="str">
            <v>PRESTACAO JURISDICIONAL NA JUSTICA FEDERAL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0181</v>
          </cell>
          <cell r="K14" t="str">
            <v>RECURSOS DE CONVENIOS</v>
          </cell>
          <cell r="L14" t="str">
            <v>4</v>
          </cell>
          <cell r="M14">
            <v>924000</v>
          </cell>
          <cell r="N14">
            <v>924000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061</v>
          </cell>
          <cell r="E15" t="str">
            <v>0569</v>
          </cell>
          <cell r="F15" t="str">
            <v>PRESTACAO JURISDICIONAL NA JUSTICA FEDERAL</v>
          </cell>
          <cell r="G15" t="str">
            <v>4257</v>
          </cell>
          <cell r="H15" t="str">
            <v>JULGAMENTO DE CAUSAS NA JUSTICA FEDERAL</v>
          </cell>
          <cell r="I15" t="str">
            <v>1</v>
          </cell>
          <cell r="J15" t="str">
            <v>0181</v>
          </cell>
          <cell r="K15" t="str">
            <v>RECURSOS DE CONVENIOS</v>
          </cell>
          <cell r="L15" t="str">
            <v>3</v>
          </cell>
          <cell r="M15">
            <v>3458881</v>
          </cell>
          <cell r="N15">
            <v>3458880.82</v>
          </cell>
          <cell r="O15">
            <v>2015906.32</v>
          </cell>
          <cell r="P15">
            <v>1972302.84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122</v>
          </cell>
          <cell r="E16" t="str">
            <v>0569</v>
          </cell>
          <cell r="F16" t="str">
            <v>PRESTACAO JURISDICIONAL NA JUSTICA FEDERAL</v>
          </cell>
          <cell r="G16" t="str">
            <v>09HB</v>
          </cell>
          <cell r="H16" t="str">
            <v>CONTRIBUICAO DA UNIAO, DE SUAS AUTARQUIAS E FUNDACOES PARA O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1</v>
          </cell>
          <cell r="M16">
            <v>46611063.18</v>
          </cell>
          <cell r="N16">
            <v>46610302.560000002</v>
          </cell>
          <cell r="O16">
            <v>46607007.579999998</v>
          </cell>
          <cell r="P16">
            <v>46607007.579999998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122</v>
          </cell>
          <cell r="E17" t="str">
            <v>0569</v>
          </cell>
          <cell r="F17" t="str">
            <v>PRESTACAO JURISDICIONAL NA JUSTICA FEDERAL</v>
          </cell>
          <cell r="G17" t="str">
            <v>15HF</v>
          </cell>
          <cell r="H17" t="str">
            <v>AQUISICAO DE IMOVEIS PARA FUNCIONAMENTO DO TRF3 DA 3. REGIAO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5</v>
          </cell>
          <cell r="M17">
            <v>0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122</v>
          </cell>
          <cell r="E18" t="str">
            <v>0569</v>
          </cell>
          <cell r="F18" t="str">
            <v>PRESTACAO JURISDICIONAL NA JUSTICA FEDERAL</v>
          </cell>
          <cell r="G18" t="str">
            <v>15HF</v>
          </cell>
          <cell r="H18" t="str">
            <v>AQUISICAO DE IMOVEIS PARA FUNCIONAMENTO DO TRF3 DA 3. REGIAO</v>
          </cell>
          <cell r="I18" t="str">
            <v>1</v>
          </cell>
          <cell r="J18" t="str">
            <v>0181</v>
          </cell>
          <cell r="K18" t="str">
            <v>RECURSOS DE CONVENIOS</v>
          </cell>
          <cell r="L18" t="str">
            <v>5</v>
          </cell>
          <cell r="M18">
            <v>0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122</v>
          </cell>
          <cell r="E19" t="str">
            <v>0569</v>
          </cell>
          <cell r="F19" t="str">
            <v>PRESTACAO JURISDICIONAL NA JUSTICA FEDERAL</v>
          </cell>
          <cell r="G19" t="str">
            <v>20TP</v>
          </cell>
          <cell r="H19" t="str">
            <v>PESSOAL ATIVO DA UNIAO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1</v>
          </cell>
          <cell r="M19">
            <v>278641799.19</v>
          </cell>
          <cell r="N19">
            <v>278634569.44</v>
          </cell>
          <cell r="O19">
            <v>278617893.49000001</v>
          </cell>
          <cell r="P19">
            <v>277537644.73000002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122</v>
          </cell>
          <cell r="E20" t="str">
            <v>0569</v>
          </cell>
          <cell r="F20" t="str">
            <v>PRESTACAO JURISDICIONAL NA JUSTICA FEDERAL</v>
          </cell>
          <cell r="G20" t="str">
            <v>216H</v>
          </cell>
          <cell r="H20" t="str">
            <v>AJUDA DE CUSTO PARA MORADIA OU AUXILIO-MORADIA A AGENTES PUB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3</v>
          </cell>
          <cell r="M20">
            <v>2285000</v>
          </cell>
          <cell r="N20">
            <v>2056830.29</v>
          </cell>
          <cell r="O20">
            <v>1871447.29</v>
          </cell>
          <cell r="P20">
            <v>1871447.29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122</v>
          </cell>
          <cell r="E21" t="str">
            <v>0569</v>
          </cell>
          <cell r="F21" t="str">
            <v>PRESTACAO JURISDICIONAL NA JUSTICA FEDERAL</v>
          </cell>
          <cell r="G21" t="str">
            <v>3600</v>
          </cell>
          <cell r="H21" t="str">
            <v>REFORMA DO EDIFICIO-SEDE DO TRIBUNAL REGIONAL FEDERAL DA 3.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4</v>
          </cell>
          <cell r="M21">
            <v>2416</v>
          </cell>
          <cell r="N21">
            <v>2415.04</v>
          </cell>
          <cell r="O21">
            <v>2002.1</v>
          </cell>
          <cell r="P21">
            <v>2002.1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122</v>
          </cell>
          <cell r="E22" t="str">
            <v>0569</v>
          </cell>
          <cell r="F22" t="str">
            <v>PRESTACAO JURISDICIONAL NA JUSTICA FEDERAL</v>
          </cell>
          <cell r="G22" t="str">
            <v>3600</v>
          </cell>
          <cell r="H22" t="str">
            <v>REFORMA DO EDIFICIO-SEDE DO TRIBUNAL REGIONAL FEDERAL DA 3.</v>
          </cell>
          <cell r="I22" t="str">
            <v>1</v>
          </cell>
          <cell r="J22" t="str">
            <v>0181</v>
          </cell>
          <cell r="K22" t="str">
            <v>RECURSOS DE CONVENIOS</v>
          </cell>
          <cell r="L22" t="str">
            <v>4</v>
          </cell>
          <cell r="M22">
            <v>0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126</v>
          </cell>
          <cell r="E23" t="str">
            <v>0569</v>
          </cell>
          <cell r="F23" t="str">
            <v>PRESTACAO JURISDICIONAL NA JUSTICA FEDERAL</v>
          </cell>
          <cell r="G23" t="str">
            <v>151W</v>
          </cell>
          <cell r="H23" t="str">
            <v>DESENVOLVIMENTO E IMPLANTACAO DO SISTEMA PROCESSO JUDICIAL E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3</v>
          </cell>
          <cell r="M23">
            <v>298198</v>
          </cell>
          <cell r="N23">
            <v>262983.67</v>
          </cell>
          <cell r="O23">
            <v>78333.91</v>
          </cell>
          <cell r="P23">
            <v>78333.91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02</v>
          </cell>
          <cell r="D24" t="str">
            <v>131</v>
          </cell>
          <cell r="E24" t="str">
            <v>0569</v>
          </cell>
          <cell r="F24" t="str">
            <v>PRESTACAO JURISDICIONAL NA JUSTICA FEDERAL</v>
          </cell>
          <cell r="G24" t="str">
            <v>2549</v>
          </cell>
          <cell r="H24" t="str">
            <v>COMUNICACAO E DIVULGACAO INSTITUCIONAL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3</v>
          </cell>
          <cell r="M24">
            <v>347480</v>
          </cell>
          <cell r="N24">
            <v>323455.84000000003</v>
          </cell>
          <cell r="O24">
            <v>181943.91</v>
          </cell>
          <cell r="P24">
            <v>141511.93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02</v>
          </cell>
          <cell r="D25" t="str">
            <v>301</v>
          </cell>
          <cell r="E25" t="str">
            <v>0569</v>
          </cell>
          <cell r="F25" t="str">
            <v>PRESTACAO JURISDICIONAL NA JUSTICA FEDERAL</v>
          </cell>
          <cell r="G25" t="str">
            <v>2004</v>
          </cell>
          <cell r="H25" t="str">
            <v>ASSISTENCIA MEDICA E ODONTOLOGICA AOS SERVIDORES CIVIS, EMPR</v>
          </cell>
          <cell r="I25" t="str">
            <v>2</v>
          </cell>
          <cell r="J25" t="str">
            <v>0100</v>
          </cell>
          <cell r="K25" t="str">
            <v>RECURSOS ORDINARIOS</v>
          </cell>
          <cell r="L25" t="str">
            <v>4</v>
          </cell>
          <cell r="M25">
            <v>15000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02</v>
          </cell>
          <cell r="D26" t="str">
            <v>301</v>
          </cell>
          <cell r="E26" t="str">
            <v>0569</v>
          </cell>
          <cell r="F26" t="str">
            <v>PRESTACAO JURISDICIONAL NA JUSTICA FEDERAL</v>
          </cell>
          <cell r="G26" t="str">
            <v>2004</v>
          </cell>
          <cell r="H26" t="str">
            <v>ASSISTENCIA MEDICA E ODONTOLOGICA AOS SERVIDORES CIVIS, EMPR</v>
          </cell>
          <cell r="I26" t="str">
            <v>2</v>
          </cell>
          <cell r="J26" t="str">
            <v>0100</v>
          </cell>
          <cell r="K26" t="str">
            <v>RECURSOS ORDINARIOS</v>
          </cell>
          <cell r="L26" t="str">
            <v>3</v>
          </cell>
          <cell r="M26">
            <v>12814608</v>
          </cell>
          <cell r="N26">
            <v>12797166.15</v>
          </cell>
          <cell r="O26">
            <v>9259084.0899999999</v>
          </cell>
          <cell r="P26">
            <v>9259084.0899999999</v>
          </cell>
        </row>
        <row r="27">
          <cell r="A27" t="str">
            <v>12104</v>
          </cell>
          <cell r="B27" t="str">
            <v>TRIBUNAL REGIONAL FEDERAL DA 3A. REGIAO</v>
          </cell>
          <cell r="C27" t="str">
            <v>02</v>
          </cell>
          <cell r="D27" t="str">
            <v>331</v>
          </cell>
          <cell r="E27" t="str">
            <v>0569</v>
          </cell>
          <cell r="F27" t="str">
            <v>PRESTACAO JURISDICIONAL NA JUSTICA FEDERAL</v>
          </cell>
          <cell r="G27" t="str">
            <v>00M1</v>
          </cell>
          <cell r="H27" t="str">
            <v>BENEFICIOS ASSISTENCIAIS DECORRENTES DO AUXILIO-FUNERAL E NA</v>
          </cell>
          <cell r="I27" t="str">
            <v>1</v>
          </cell>
          <cell r="J27" t="str">
            <v>0100</v>
          </cell>
          <cell r="K27" t="str">
            <v>RECURSOS ORDINARIOS</v>
          </cell>
          <cell r="L27" t="str">
            <v>3</v>
          </cell>
          <cell r="M27">
            <v>102416.14</v>
          </cell>
          <cell r="N27">
            <v>102416.14</v>
          </cell>
          <cell r="O27">
            <v>102416.14</v>
          </cell>
          <cell r="P27">
            <v>102416.14</v>
          </cell>
        </row>
        <row r="28">
          <cell r="A28" t="str">
            <v>12104</v>
          </cell>
          <cell r="B28" t="str">
            <v>TRIBUNAL REGIONAL FEDERAL DA 3A. REGIAO</v>
          </cell>
          <cell r="C28" t="str">
            <v>02</v>
          </cell>
          <cell r="D28" t="str">
            <v>331</v>
          </cell>
          <cell r="E28" t="str">
            <v>0569</v>
          </cell>
          <cell r="F28" t="str">
            <v>PRESTACAO JURISDICIONAL NA JUSTICA FEDERAL</v>
          </cell>
          <cell r="G28" t="str">
            <v>2010</v>
          </cell>
          <cell r="H28" t="str">
            <v>ASSISTENCIA PRE-ESCOLAR AOS DEPENDENTES DOS SERVIDORES CIVIS</v>
          </cell>
          <cell r="I28" t="str">
            <v>1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1935153</v>
          </cell>
          <cell r="N28">
            <v>1690011.64</v>
          </cell>
          <cell r="O28">
            <v>1576171.84</v>
          </cell>
          <cell r="P28">
            <v>1576171.84</v>
          </cell>
        </row>
        <row r="29">
          <cell r="A29" t="str">
            <v>12104</v>
          </cell>
          <cell r="B29" t="str">
            <v>TRIBUNAL REGIONAL FEDERAL DA 3A. REGIAO</v>
          </cell>
          <cell r="C29" t="str">
            <v>02</v>
          </cell>
          <cell r="D29" t="str">
            <v>331</v>
          </cell>
          <cell r="E29" t="str">
            <v>0569</v>
          </cell>
          <cell r="F29" t="str">
            <v>PRESTACAO JURISDICIONAL NA JUSTICA FEDERAL</v>
          </cell>
          <cell r="G29" t="str">
            <v>2011</v>
          </cell>
          <cell r="H29" t="str">
            <v>AUXILIO-TRANSPORTE AOS SERVIDORES CIVIS, EMPREGADOS E MILITA</v>
          </cell>
          <cell r="I29" t="str">
            <v>1</v>
          </cell>
          <cell r="J29" t="str">
            <v>0100</v>
          </cell>
          <cell r="K29" t="str">
            <v>RECURSOS ORDINARIOS</v>
          </cell>
          <cell r="L29" t="str">
            <v>3</v>
          </cell>
          <cell r="M29">
            <v>1158028</v>
          </cell>
          <cell r="N29">
            <v>1158028</v>
          </cell>
          <cell r="O29">
            <v>935764.23</v>
          </cell>
          <cell r="P29">
            <v>935764.23</v>
          </cell>
        </row>
        <row r="30">
          <cell r="A30" t="str">
            <v>12104</v>
          </cell>
          <cell r="B30" t="str">
            <v>TRIBUNAL REGIONAL FEDERAL DA 3A. REGIAO</v>
          </cell>
          <cell r="C30" t="str">
            <v>02</v>
          </cell>
          <cell r="D30" t="str">
            <v>331</v>
          </cell>
          <cell r="E30" t="str">
            <v>0569</v>
          </cell>
          <cell r="F30" t="str">
            <v>PRESTACAO JURISDICIONAL NA JUSTICA FEDERAL</v>
          </cell>
          <cell r="G30" t="str">
            <v>2012</v>
          </cell>
          <cell r="H30" t="str">
            <v>AUXILIO-ALIMENTACAO AOS SERVIDORES CIVIS, EMPREGADOS E MILIT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3</v>
          </cell>
          <cell r="M30">
            <v>18281471</v>
          </cell>
          <cell r="N30">
            <v>18281471</v>
          </cell>
          <cell r="O30">
            <v>14938859.76</v>
          </cell>
          <cell r="P30">
            <v>14938859.76</v>
          </cell>
        </row>
        <row r="31">
          <cell r="A31" t="str">
            <v>12104</v>
          </cell>
          <cell r="B31" t="str">
            <v>TRIBUNAL REGIONAL FEDERAL DA 3A. REGIAO</v>
          </cell>
          <cell r="C31" t="str">
            <v>09</v>
          </cell>
          <cell r="D31" t="str">
            <v>272</v>
          </cell>
          <cell r="E31" t="str">
            <v>0089</v>
          </cell>
          <cell r="F31" t="str">
            <v>PREVIDENCIA DE INATIVOS E PENSIONISTAS DA UNIAO</v>
          </cell>
          <cell r="G31" t="str">
            <v>0181</v>
          </cell>
          <cell r="H31" t="str">
            <v>APOSENTADORIAS E PENSOES - SERVIDORES CIVIS</v>
          </cell>
          <cell r="I31" t="str">
            <v>2</v>
          </cell>
          <cell r="J31" t="str">
            <v>0156</v>
          </cell>
          <cell r="K31" t="str">
            <v>CONTRIBUICAO PLANO SEGURIDADE SOCIAL SERVIDOR</v>
          </cell>
          <cell r="L31" t="str">
            <v>1</v>
          </cell>
          <cell r="M31">
            <v>28900000</v>
          </cell>
          <cell r="N31">
            <v>28900000</v>
          </cell>
          <cell r="O31">
            <v>28900000</v>
          </cell>
          <cell r="P31">
            <v>28900000</v>
          </cell>
        </row>
        <row r="32">
          <cell r="A32" t="str">
            <v>12104</v>
          </cell>
          <cell r="B32" t="str">
            <v>TRIBUNAL REGIONAL FEDERAL DA 3A. REGIAO</v>
          </cell>
          <cell r="C32" t="str">
            <v>09</v>
          </cell>
          <cell r="D32" t="str">
            <v>272</v>
          </cell>
          <cell r="E32" t="str">
            <v>0089</v>
          </cell>
          <cell r="F32" t="str">
            <v>PREVIDENCIA DE INATIVOS E PENSIONISTAS DA UNIAO</v>
          </cell>
          <cell r="G32" t="str">
            <v>0181</v>
          </cell>
          <cell r="H32" t="str">
            <v>APOSENTADORIAS E PENSOES - SERVIDORES CIVIS</v>
          </cell>
          <cell r="I32" t="str">
            <v>2</v>
          </cell>
          <cell r="J32" t="str">
            <v>0169</v>
          </cell>
          <cell r="K32" t="str">
            <v>CONTRIB.PATRONAL P/PLANO DE SEGURID.SOC.SERV.</v>
          </cell>
          <cell r="L32" t="str">
            <v>1</v>
          </cell>
          <cell r="M32">
            <v>40709283.369999997</v>
          </cell>
          <cell r="N32">
            <v>40709078.950000003</v>
          </cell>
          <cell r="O32">
            <v>40709078.950000003</v>
          </cell>
          <cell r="P32">
            <v>40448770.350000001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tabSelected="1" view="pageBreakPreview" zoomScale="70" zoomScaleNormal="100" zoomScaleSheetLayoutView="70" workbookViewId="0"/>
  </sheetViews>
  <sheetFormatPr defaultRowHeight="25.5" customHeight="1" x14ac:dyDescent="0.2"/>
  <cols>
    <col min="1" max="1" width="14.85546875" style="62" customWidth="1"/>
    <col min="2" max="2" width="39" style="62" customWidth="1"/>
    <col min="3" max="3" width="11.85546875" style="62" customWidth="1"/>
    <col min="4" max="4" width="19.28515625" style="62" customWidth="1"/>
    <col min="5" max="5" width="44.7109375" style="62" customWidth="1"/>
    <col min="6" max="6" width="61.5703125" style="62" customWidth="1"/>
    <col min="7" max="7" width="8.140625" style="63" customWidth="1"/>
    <col min="8" max="8" width="9.140625" style="63"/>
    <col min="9" max="9" width="36" style="63" customWidth="1"/>
    <col min="10" max="10" width="9.140625" style="63"/>
    <col min="11" max="11" width="13.28515625" style="63" customWidth="1"/>
    <col min="12" max="12" width="12" style="63" customWidth="1"/>
    <col min="13" max="13" width="13.85546875" style="63" customWidth="1"/>
    <col min="14" max="14" width="11.140625" style="63" customWidth="1"/>
    <col min="15" max="15" width="15.85546875" style="63" customWidth="1"/>
    <col min="16" max="16" width="13.28515625" style="64" customWidth="1"/>
    <col min="17" max="17" width="11" style="63" customWidth="1"/>
    <col min="18" max="18" width="13" style="64" customWidth="1"/>
    <col min="19" max="19" width="13" style="63" customWidth="1"/>
    <col min="20" max="20" width="9.28515625" style="64" bestFit="1" customWidth="1"/>
    <col min="21" max="21" width="14" style="5" bestFit="1" customWidth="1"/>
    <col min="22" max="22" width="9.28515625" style="5" bestFit="1" customWidth="1"/>
    <col min="23" max="23" width="12.140625" style="5" customWidth="1"/>
    <col min="24" max="24" width="9.28515625" style="5" bestFit="1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42644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5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5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5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5.5" customHeight="1" x14ac:dyDescent="0.2">
      <c r="A10" s="38" t="str">
        <f>+'[1]Access-Out'!A9</f>
        <v>12104</v>
      </c>
      <c r="B10" s="39" t="str">
        <f>+'[1]Access-Out'!B9</f>
        <v>TRIBUNAL REGIONAL FEDERAL DA 3A. REGIAO</v>
      </c>
      <c r="C10" s="40" t="str">
        <f>CONCATENATE('[1]Access-Out'!C9,".",'[1]Access-Out'!D9)</f>
        <v>02.061</v>
      </c>
      <c r="D10" s="40" t="str">
        <f>CONCATENATE('[1]Access-Out'!E9,".",'[1]Access-Out'!G9)</f>
        <v>0569.4224</v>
      </c>
      <c r="E10" s="39" t="str">
        <f>+'[1]Access-Out'!F9</f>
        <v>PRESTACAO JURISDICIONAL NA JUSTICA FEDERAL</v>
      </c>
      <c r="F10" s="41" t="str">
        <f>+'[1]Access-Out'!H9</f>
        <v>ASSISTENCIA JURIDICA A PESSOAS CARENTES</v>
      </c>
      <c r="G10" s="38" t="str">
        <f>IF('[1]Access-Out'!I9="1","F","S")</f>
        <v>F</v>
      </c>
      <c r="H10" s="38" t="str">
        <f>+'[1]Access-Out'!J9</f>
        <v>0100</v>
      </c>
      <c r="I10" s="42" t="str">
        <f>+'[1]Access-Out'!K9</f>
        <v>RECURSOS ORDINARIOS</v>
      </c>
      <c r="J10" s="38" t="str">
        <f>+'[1]Access-Out'!L9</f>
        <v>3</v>
      </c>
      <c r="K10" s="43"/>
      <c r="L10" s="44"/>
      <c r="M10" s="44"/>
      <c r="N10" s="45">
        <f>+K10+L10-M10</f>
        <v>0</v>
      </c>
      <c r="O10" s="43"/>
      <c r="P10" s="46">
        <f>'[1]Access-Out'!M9</f>
        <v>15000</v>
      </c>
      <c r="Q10" s="46"/>
      <c r="R10" s="46">
        <f>N10-O10+P10</f>
        <v>15000</v>
      </c>
      <c r="S10" s="46">
        <f>'[1]Access-Out'!N9</f>
        <v>15000</v>
      </c>
      <c r="T10" s="47">
        <f>IF(R10&gt;0,S10/R10,0)</f>
        <v>1</v>
      </c>
      <c r="U10" s="46">
        <f>'[1]Access-Out'!O9</f>
        <v>528.12</v>
      </c>
      <c r="V10" s="48">
        <f>IF(R10&gt;0,U10/R10,0)</f>
        <v>3.5208000000000003E-2</v>
      </c>
      <c r="W10" s="46">
        <f>'[1]Access-Out'!P9</f>
        <v>528.12</v>
      </c>
      <c r="X10" s="48">
        <f>IF(R10&gt;0,W10/R10,0)</f>
        <v>3.5208000000000003E-2</v>
      </c>
    </row>
    <row r="11" spans="1:24" ht="25.5" customHeight="1" x14ac:dyDescent="0.2">
      <c r="A11" s="49" t="str">
        <f>+'[1]Access-Out'!A10</f>
        <v>12104</v>
      </c>
      <c r="B11" s="50" t="str">
        <f>+'[1]Access-Out'!B10</f>
        <v>TRIBUNAL REGIONAL FEDERAL DA 3A. REGIAO</v>
      </c>
      <c r="C11" s="49" t="str">
        <f>CONCATENATE('[1]Access-Out'!C10,".",'[1]Access-Out'!D10)</f>
        <v>02.061</v>
      </c>
      <c r="D11" s="49" t="str">
        <f>CONCATENATE('[1]Access-Out'!E10,".",'[1]Access-Out'!G10)</f>
        <v>0569.4257</v>
      </c>
      <c r="E11" s="50" t="str">
        <f>+'[1]Access-Out'!F10</f>
        <v>PRESTACAO JURISDICIONAL NA JUSTICA FEDERAL</v>
      </c>
      <c r="F11" s="51" t="str">
        <f>+'[1]Access-Out'!H10</f>
        <v>JULGAMENTO DE CAUSAS NA JUSTICA FEDERAL</v>
      </c>
      <c r="G11" s="49" t="str">
        <f>IF('[1]Access-Out'!I10="1","F","S")</f>
        <v>F</v>
      </c>
      <c r="H11" s="49" t="str">
        <f>+'[1]Access-Out'!J10</f>
        <v>0100</v>
      </c>
      <c r="I11" s="50" t="str">
        <f>+'[1]Access-Out'!K10</f>
        <v>RECURSOS ORDINARIOS</v>
      </c>
      <c r="J11" s="49" t="str">
        <f>+'[1]Access-Out'!L10</f>
        <v>4</v>
      </c>
      <c r="K11" s="52"/>
      <c r="L11" s="52"/>
      <c r="M11" s="52"/>
      <c r="N11" s="53">
        <f t="shared" ref="N11:N32" si="0">+K11+L11-M11</f>
        <v>0</v>
      </c>
      <c r="O11" s="52"/>
      <c r="P11" s="54">
        <f>'[1]Access-Out'!M10</f>
        <v>415987</v>
      </c>
      <c r="Q11" s="54"/>
      <c r="R11" s="54">
        <f t="shared" ref="R11:R32" si="1">N11-O11+P11</f>
        <v>415987</v>
      </c>
      <c r="S11" s="54">
        <f>'[1]Access-Out'!N10</f>
        <v>160069.04999999999</v>
      </c>
      <c r="T11" s="55">
        <f t="shared" ref="T11:T34" si="2">IF(R11&gt;0,S11/R11,0)</f>
        <v>0.38479339498590098</v>
      </c>
      <c r="U11" s="54">
        <f>'[1]Access-Out'!O10</f>
        <v>128328.16</v>
      </c>
      <c r="V11" s="55">
        <f t="shared" ref="V11:V34" si="3">IF(R11&gt;0,U11/R11,0)</f>
        <v>0.30849079418347208</v>
      </c>
      <c r="W11" s="54">
        <f>'[1]Access-Out'!P10</f>
        <v>128328.16</v>
      </c>
      <c r="X11" s="55">
        <f t="shared" ref="X11:X34" si="4">IF(R11&gt;0,W11/R11,0)</f>
        <v>0.30849079418347208</v>
      </c>
    </row>
    <row r="12" spans="1:24" ht="25.5" customHeight="1" x14ac:dyDescent="0.2">
      <c r="A12" s="49" t="str">
        <f>+'[1]Access-Out'!A11</f>
        <v>12104</v>
      </c>
      <c r="B12" s="50" t="str">
        <f>+'[1]Access-Out'!B11</f>
        <v>TRIBUNAL REGIONAL FEDERAL DA 3A. REGIAO</v>
      </c>
      <c r="C12" s="49" t="str">
        <f>CONCATENATE('[1]Access-Out'!C11,".",'[1]Access-Out'!D11)</f>
        <v>02.061</v>
      </c>
      <c r="D12" s="49" t="str">
        <f>CONCATENATE('[1]Access-Out'!E11,".",'[1]Access-Out'!G11)</f>
        <v>0569.4257</v>
      </c>
      <c r="E12" s="50" t="str">
        <f>+'[1]Access-Out'!F11</f>
        <v>PRESTACAO JURISDICIONAL NA JUSTICA FEDERAL</v>
      </c>
      <c r="F12" s="50" t="str">
        <f>+'[1]Access-Out'!H11</f>
        <v>JULGAMENTO DE CAUSAS NA JUSTICA FEDERAL</v>
      </c>
      <c r="G12" s="49" t="str">
        <f>IF('[1]Access-Out'!I11="1","F","S")</f>
        <v>F</v>
      </c>
      <c r="H12" s="49" t="str">
        <f>+'[1]Access-Out'!J11</f>
        <v>0100</v>
      </c>
      <c r="I12" s="50" t="str">
        <f>+'[1]Access-Out'!K11</f>
        <v>RECURSOS ORDINARIOS</v>
      </c>
      <c r="J12" s="49" t="str">
        <f>+'[1]Access-Out'!L11</f>
        <v>3</v>
      </c>
      <c r="K12" s="54"/>
      <c r="L12" s="54"/>
      <c r="M12" s="54"/>
      <c r="N12" s="52">
        <f t="shared" si="0"/>
        <v>0</v>
      </c>
      <c r="O12" s="54"/>
      <c r="P12" s="54">
        <f>'[1]Access-Out'!M11</f>
        <v>41949264</v>
      </c>
      <c r="Q12" s="54"/>
      <c r="R12" s="54">
        <f t="shared" si="1"/>
        <v>41949264</v>
      </c>
      <c r="S12" s="56">
        <f>'[1]Access-Out'!N11</f>
        <v>40232010.020000003</v>
      </c>
      <c r="T12" s="55">
        <f t="shared" si="2"/>
        <v>0.95906354924367687</v>
      </c>
      <c r="U12" s="54">
        <f>'[1]Access-Out'!O11</f>
        <v>29827594.870000001</v>
      </c>
      <c r="V12" s="55">
        <f t="shared" si="3"/>
        <v>0.71103976627575638</v>
      </c>
      <c r="W12" s="54">
        <f>'[1]Access-Out'!P11</f>
        <v>29424823.34</v>
      </c>
      <c r="X12" s="55">
        <f t="shared" si="4"/>
        <v>0.70143836945506366</v>
      </c>
    </row>
    <row r="13" spans="1:24" ht="25.5" customHeight="1" x14ac:dyDescent="0.2">
      <c r="A13" s="49" t="str">
        <f>+'[1]Access-Out'!A12</f>
        <v>12104</v>
      </c>
      <c r="B13" s="50" t="str">
        <f>+'[1]Access-Out'!B12</f>
        <v>TRIBUNAL REGIONAL FEDERAL DA 3A. REGIAO</v>
      </c>
      <c r="C13" s="49" t="str">
        <f>CONCATENATE('[1]Access-Out'!C12,".",'[1]Access-Out'!D12)</f>
        <v>02.061</v>
      </c>
      <c r="D13" s="49" t="str">
        <f>CONCATENATE('[1]Access-Out'!E12,".",'[1]Access-Out'!G12)</f>
        <v>0569.4257</v>
      </c>
      <c r="E13" s="50" t="str">
        <f>+'[1]Access-Out'!F12</f>
        <v>PRESTACAO JURISDICIONAL NA JUSTICA FEDERAL</v>
      </c>
      <c r="F13" s="50" t="str">
        <f>+'[1]Access-Out'!H12</f>
        <v>JULGAMENTO DE CAUSAS NA JUSTICA FEDERAL</v>
      </c>
      <c r="G13" s="49" t="str">
        <f>IF('[1]Access-Out'!I12="1","F","S")</f>
        <v>F</v>
      </c>
      <c r="H13" s="49" t="str">
        <f>+'[1]Access-Out'!J12</f>
        <v>0127</v>
      </c>
      <c r="I13" s="50" t="str">
        <f>+'[1]Access-Out'!K12</f>
        <v>CUSTAS E EMOLUMENTOS - PODER JUDICIARIO</v>
      </c>
      <c r="J13" s="49" t="str">
        <f>+'[1]Access-Out'!L12</f>
        <v>3</v>
      </c>
      <c r="K13" s="54"/>
      <c r="L13" s="54"/>
      <c r="M13" s="54"/>
      <c r="N13" s="52">
        <f t="shared" si="0"/>
        <v>0</v>
      </c>
      <c r="O13" s="54"/>
      <c r="P13" s="54">
        <f>'[1]Access-Out'!M12</f>
        <v>6513643</v>
      </c>
      <c r="Q13" s="54"/>
      <c r="R13" s="54">
        <f t="shared" si="1"/>
        <v>6513643</v>
      </c>
      <c r="S13" s="56">
        <f>'[1]Access-Out'!N12</f>
        <v>6345040.3899999997</v>
      </c>
      <c r="T13" s="55">
        <f t="shared" si="2"/>
        <v>0.97411546656763348</v>
      </c>
      <c r="U13" s="54">
        <f>'[1]Access-Out'!O12</f>
        <v>5216027.4800000004</v>
      </c>
      <c r="V13" s="55">
        <f t="shared" si="3"/>
        <v>0.80078498007950394</v>
      </c>
      <c r="W13" s="54">
        <f>'[1]Access-Out'!P12</f>
        <v>5146893.4800000004</v>
      </c>
      <c r="X13" s="55">
        <f t="shared" si="4"/>
        <v>0.79017125746682781</v>
      </c>
    </row>
    <row r="14" spans="1:24" ht="25.5" customHeight="1" x14ac:dyDescent="0.2">
      <c r="A14" s="49" t="str">
        <f>+'[1]Access-Out'!A13</f>
        <v>12104</v>
      </c>
      <c r="B14" s="50" t="str">
        <f>+'[1]Access-Out'!B13</f>
        <v>TRIBUNAL REGIONAL FEDERAL DA 3A. REGIAO</v>
      </c>
      <c r="C14" s="49" t="str">
        <f>CONCATENATE('[1]Access-Out'!C13,".",'[1]Access-Out'!D13)</f>
        <v>02.061</v>
      </c>
      <c r="D14" s="49" t="str">
        <f>CONCATENATE('[1]Access-Out'!E13,".",'[1]Access-Out'!G13)</f>
        <v>0569.4257</v>
      </c>
      <c r="E14" s="50" t="str">
        <f>+'[1]Access-Out'!F13</f>
        <v>PRESTACAO JURISDICIONAL NA JUSTICA FEDERAL</v>
      </c>
      <c r="F14" s="50" t="str">
        <f>+'[1]Access-Out'!H13</f>
        <v>JULGAMENTO DE CAUSAS NA JUSTICA FEDERAL</v>
      </c>
      <c r="G14" s="49" t="str">
        <f>IF('[1]Access-Out'!I13="1","F","S")</f>
        <v>F</v>
      </c>
      <c r="H14" s="49" t="str">
        <f>+'[1]Access-Out'!J13</f>
        <v>0150</v>
      </c>
      <c r="I14" s="50" t="str">
        <f>+'[1]Access-Out'!K13</f>
        <v>RECURSOS NAO-FINANCEIROS DIRETAM. ARRECADADOS</v>
      </c>
      <c r="J14" s="49" t="str">
        <f>+'[1]Access-Out'!L13</f>
        <v>3</v>
      </c>
      <c r="K14" s="54"/>
      <c r="L14" s="54"/>
      <c r="M14" s="54"/>
      <c r="N14" s="52">
        <f t="shared" si="0"/>
        <v>0</v>
      </c>
      <c r="O14" s="54"/>
      <c r="P14" s="54">
        <f>'[1]Access-Out'!M13</f>
        <v>700000</v>
      </c>
      <c r="Q14" s="54"/>
      <c r="R14" s="54">
        <f t="shared" si="1"/>
        <v>700000</v>
      </c>
      <c r="S14" s="56">
        <f>'[1]Access-Out'!N13</f>
        <v>0</v>
      </c>
      <c r="T14" s="55">
        <f t="shared" si="2"/>
        <v>0</v>
      </c>
      <c r="U14" s="54">
        <f>'[1]Access-Out'!O13</f>
        <v>0</v>
      </c>
      <c r="V14" s="55">
        <f t="shared" si="3"/>
        <v>0</v>
      </c>
      <c r="W14" s="54">
        <f>'[1]Access-Out'!P13</f>
        <v>0</v>
      </c>
      <c r="X14" s="55">
        <f t="shared" si="4"/>
        <v>0</v>
      </c>
    </row>
    <row r="15" spans="1:24" ht="25.5" customHeight="1" x14ac:dyDescent="0.2">
      <c r="A15" s="49" t="str">
        <f>+'[1]Access-Out'!A14</f>
        <v>12104</v>
      </c>
      <c r="B15" s="50" t="str">
        <f>+'[1]Access-Out'!B14</f>
        <v>TRIBUNAL REGIONAL FEDERAL DA 3A. REGIAO</v>
      </c>
      <c r="C15" s="49" t="str">
        <f>CONCATENATE('[1]Access-Out'!C14,".",'[1]Access-Out'!D14)</f>
        <v>02.061</v>
      </c>
      <c r="D15" s="49" t="str">
        <f>CONCATENATE('[1]Access-Out'!E14,".",'[1]Access-Out'!G14)</f>
        <v>0569.4257</v>
      </c>
      <c r="E15" s="50" t="str">
        <f>+'[1]Access-Out'!F14</f>
        <v>PRESTACAO JURISDICIONAL NA JUSTICA FEDERAL</v>
      </c>
      <c r="F15" s="50" t="str">
        <f>+'[1]Access-Out'!H14</f>
        <v>JULGAMENTO DE CAUSAS NA JUSTICA FEDERAL</v>
      </c>
      <c r="G15" s="49" t="str">
        <f>IF('[1]Access-Out'!I14="1","F","S")</f>
        <v>F</v>
      </c>
      <c r="H15" s="49" t="str">
        <f>+'[1]Access-Out'!J14</f>
        <v>0181</v>
      </c>
      <c r="I15" s="50" t="str">
        <f>+'[1]Access-Out'!K14</f>
        <v>RECURSOS DE CONVENIOS</v>
      </c>
      <c r="J15" s="49" t="str">
        <f>+'[1]Access-Out'!L14</f>
        <v>4</v>
      </c>
      <c r="K15" s="52"/>
      <c r="L15" s="52"/>
      <c r="M15" s="52"/>
      <c r="N15" s="52">
        <f t="shared" si="0"/>
        <v>0</v>
      </c>
      <c r="O15" s="52"/>
      <c r="P15" s="54">
        <f>'[1]Access-Out'!M14</f>
        <v>924000</v>
      </c>
      <c r="Q15" s="54"/>
      <c r="R15" s="54">
        <f t="shared" si="1"/>
        <v>924000</v>
      </c>
      <c r="S15" s="56">
        <f>'[1]Access-Out'!N14</f>
        <v>924000</v>
      </c>
      <c r="T15" s="55">
        <f t="shared" si="2"/>
        <v>1</v>
      </c>
      <c r="U15" s="54">
        <f>'[1]Access-Out'!O14</f>
        <v>0</v>
      </c>
      <c r="V15" s="55">
        <f t="shared" si="3"/>
        <v>0</v>
      </c>
      <c r="W15" s="54">
        <f>'[1]Access-Out'!P14</f>
        <v>0</v>
      </c>
      <c r="X15" s="55">
        <f t="shared" si="4"/>
        <v>0</v>
      </c>
    </row>
    <row r="16" spans="1:24" ht="25.5" customHeight="1" x14ac:dyDescent="0.2">
      <c r="A16" s="49" t="str">
        <f>+'[1]Access-Out'!A15</f>
        <v>12104</v>
      </c>
      <c r="B16" s="50" t="str">
        <f>+'[1]Access-Out'!B15</f>
        <v>TRIBUNAL REGIONAL FEDERAL DA 3A. REGIAO</v>
      </c>
      <c r="C16" s="49" t="str">
        <f>CONCATENATE('[1]Access-Out'!C15,".",'[1]Access-Out'!D15)</f>
        <v>02.061</v>
      </c>
      <c r="D16" s="49" t="str">
        <f>CONCATENATE('[1]Access-Out'!E15,".",'[1]Access-Out'!G15)</f>
        <v>0569.4257</v>
      </c>
      <c r="E16" s="50" t="str">
        <f>+'[1]Access-Out'!F15</f>
        <v>PRESTACAO JURISDICIONAL NA JUSTICA FEDERAL</v>
      </c>
      <c r="F16" s="50" t="str">
        <f>+'[1]Access-Out'!H15</f>
        <v>JULGAMENTO DE CAUSAS NA JUSTICA FEDERAL</v>
      </c>
      <c r="G16" s="49" t="str">
        <f>IF('[1]Access-Out'!I15="1","F","S")</f>
        <v>F</v>
      </c>
      <c r="H16" s="49" t="str">
        <f>+'[1]Access-Out'!J15</f>
        <v>0181</v>
      </c>
      <c r="I16" s="50" t="str">
        <f>+'[1]Access-Out'!K15</f>
        <v>RECURSOS DE CONVENIOS</v>
      </c>
      <c r="J16" s="49" t="str">
        <f>+'[1]Access-Out'!L15</f>
        <v>3</v>
      </c>
      <c r="K16" s="54"/>
      <c r="L16" s="54"/>
      <c r="M16" s="54"/>
      <c r="N16" s="52">
        <f t="shared" si="0"/>
        <v>0</v>
      </c>
      <c r="O16" s="54"/>
      <c r="P16" s="54">
        <f>'[1]Access-Out'!M15</f>
        <v>3458881</v>
      </c>
      <c r="Q16" s="54"/>
      <c r="R16" s="54">
        <f t="shared" si="1"/>
        <v>3458881</v>
      </c>
      <c r="S16" s="56">
        <f>'[1]Access-Out'!N15</f>
        <v>3458880.82</v>
      </c>
      <c r="T16" s="55">
        <f t="shared" si="2"/>
        <v>0.99999994796004832</v>
      </c>
      <c r="U16" s="54">
        <f>'[1]Access-Out'!O15</f>
        <v>2015906.32</v>
      </c>
      <c r="V16" s="55">
        <f t="shared" si="3"/>
        <v>0.58282037456622537</v>
      </c>
      <c r="W16" s="54">
        <f>'[1]Access-Out'!P15</f>
        <v>1972302.84</v>
      </c>
      <c r="X16" s="55">
        <f t="shared" si="4"/>
        <v>0.57021413572771085</v>
      </c>
    </row>
    <row r="17" spans="1:24" ht="25.5" customHeight="1" x14ac:dyDescent="0.2">
      <c r="A17" s="49" t="str">
        <f>+'[1]Access-Out'!A16</f>
        <v>12104</v>
      </c>
      <c r="B17" s="50" t="str">
        <f>+'[1]Access-Out'!B16</f>
        <v>TRIBUNAL REGIONAL FEDERAL DA 3A. REGIAO</v>
      </c>
      <c r="C17" s="49" t="str">
        <f>CONCATENATE('[1]Access-Out'!C16,".",'[1]Access-Out'!D16)</f>
        <v>02.122</v>
      </c>
      <c r="D17" s="49" t="str">
        <f>CONCATENATE('[1]Access-Out'!E16,".",'[1]Access-Out'!G16)</f>
        <v>0569.09HB</v>
      </c>
      <c r="E17" s="50" t="str">
        <f>+'[1]Access-Out'!F16</f>
        <v>PRESTACAO JURISDICIONAL NA JUSTICA FEDERAL</v>
      </c>
      <c r="F17" s="50" t="str">
        <f>+'[1]Access-Out'!H16</f>
        <v>CONTRIBUICAO DA UNIAO, DE SUAS AUTARQUIAS E FUNDACOES PARA O</v>
      </c>
      <c r="G17" s="49" t="str">
        <f>IF('[1]Access-Out'!I16="1","F","S")</f>
        <v>F</v>
      </c>
      <c r="H17" s="49" t="str">
        <f>+'[1]Access-Out'!J16</f>
        <v>0100</v>
      </c>
      <c r="I17" s="50" t="str">
        <f>+'[1]Access-Out'!K16</f>
        <v>RECURSOS ORDINARIOS</v>
      </c>
      <c r="J17" s="49" t="str">
        <f>+'[1]Access-Out'!L16</f>
        <v>1</v>
      </c>
      <c r="K17" s="54"/>
      <c r="L17" s="54"/>
      <c r="M17" s="54"/>
      <c r="N17" s="52">
        <f t="shared" si="0"/>
        <v>0</v>
      </c>
      <c r="O17" s="54"/>
      <c r="P17" s="54">
        <f>'[1]Access-Out'!M16</f>
        <v>46611063.18</v>
      </c>
      <c r="Q17" s="54"/>
      <c r="R17" s="54">
        <f t="shared" si="1"/>
        <v>46611063.18</v>
      </c>
      <c r="S17" s="56">
        <f>'[1]Access-Out'!N16</f>
        <v>46610302.560000002</v>
      </c>
      <c r="T17" s="55">
        <f t="shared" si="2"/>
        <v>0.99998368155652106</v>
      </c>
      <c r="U17" s="54">
        <f>'[1]Access-Out'!O16</f>
        <v>46607007.579999998</v>
      </c>
      <c r="V17" s="55">
        <f t="shared" si="3"/>
        <v>0.99991299061374461</v>
      </c>
      <c r="W17" s="54">
        <f>'[1]Access-Out'!P16</f>
        <v>46607007.579999998</v>
      </c>
      <c r="X17" s="55">
        <f t="shared" si="4"/>
        <v>0.99991299061374461</v>
      </c>
    </row>
    <row r="18" spans="1:24" ht="25.5" customHeight="1" x14ac:dyDescent="0.2">
      <c r="A18" s="49" t="str">
        <f>+'[1]Access-Out'!A17</f>
        <v>12104</v>
      </c>
      <c r="B18" s="50" t="str">
        <f>+'[1]Access-Out'!B17</f>
        <v>TRIBUNAL REGIONAL FEDERAL DA 3A. REGIAO</v>
      </c>
      <c r="C18" s="49" t="str">
        <f>CONCATENATE('[1]Access-Out'!C17,".",'[1]Access-Out'!D17)</f>
        <v>02.122</v>
      </c>
      <c r="D18" s="49" t="str">
        <f>CONCATENATE('[1]Access-Out'!E17,".",'[1]Access-Out'!G17)</f>
        <v>0569.15HF</v>
      </c>
      <c r="E18" s="50" t="str">
        <f>+'[1]Access-Out'!F17</f>
        <v>PRESTACAO JURISDICIONAL NA JUSTICA FEDERAL</v>
      </c>
      <c r="F18" s="50" t="str">
        <f>+'[1]Access-Out'!H17</f>
        <v>AQUISICAO DE IMOVEIS PARA FUNCIONAMENTO DO TRF3 DA 3. REGIAO</v>
      </c>
      <c r="G18" s="49" t="str">
        <f>IF('[1]Access-Out'!I17="1","F","S")</f>
        <v>F</v>
      </c>
      <c r="H18" s="49" t="str">
        <f>+'[1]Access-Out'!J17</f>
        <v>0100</v>
      </c>
      <c r="I18" s="50" t="str">
        <f>+'[1]Access-Out'!K17</f>
        <v>RECURSOS ORDINARIOS</v>
      </c>
      <c r="J18" s="49" t="str">
        <f>+'[1]Access-Out'!L17</f>
        <v>5</v>
      </c>
      <c r="K18" s="52"/>
      <c r="L18" s="52"/>
      <c r="M18" s="52"/>
      <c r="N18" s="52">
        <f t="shared" si="0"/>
        <v>0</v>
      </c>
      <c r="O18" s="52"/>
      <c r="P18" s="54">
        <f>'[1]Access-Out'!M17</f>
        <v>0</v>
      </c>
      <c r="Q18" s="54"/>
      <c r="R18" s="54">
        <f t="shared" si="1"/>
        <v>0</v>
      </c>
      <c r="S18" s="56">
        <f>'[1]Access-Out'!N17</f>
        <v>0</v>
      </c>
      <c r="T18" s="55">
        <f t="shared" si="2"/>
        <v>0</v>
      </c>
      <c r="U18" s="54">
        <f>'[1]Access-Out'!O17</f>
        <v>0</v>
      </c>
      <c r="V18" s="55">
        <f t="shared" si="3"/>
        <v>0</v>
      </c>
      <c r="W18" s="54">
        <f>'[1]Access-Out'!P17</f>
        <v>0</v>
      </c>
      <c r="X18" s="55">
        <f t="shared" si="4"/>
        <v>0</v>
      </c>
    </row>
    <row r="19" spans="1:24" ht="25.5" customHeight="1" x14ac:dyDescent="0.2">
      <c r="A19" s="49" t="str">
        <f>+'[1]Access-Out'!A18</f>
        <v>12104</v>
      </c>
      <c r="B19" s="50" t="str">
        <f>+'[1]Access-Out'!B18</f>
        <v>TRIBUNAL REGIONAL FEDERAL DA 3A. REGIAO</v>
      </c>
      <c r="C19" s="49" t="str">
        <f>CONCATENATE('[1]Access-Out'!C18,".",'[1]Access-Out'!D18)</f>
        <v>02.122</v>
      </c>
      <c r="D19" s="49" t="str">
        <f>CONCATENATE('[1]Access-Out'!E18,".",'[1]Access-Out'!G18)</f>
        <v>0569.15HF</v>
      </c>
      <c r="E19" s="50" t="str">
        <f>+'[1]Access-Out'!F18</f>
        <v>PRESTACAO JURISDICIONAL NA JUSTICA FEDERAL</v>
      </c>
      <c r="F19" s="50" t="str">
        <f>+'[1]Access-Out'!H18</f>
        <v>AQUISICAO DE IMOVEIS PARA FUNCIONAMENTO DO TRF3 DA 3. REGIAO</v>
      </c>
      <c r="G19" s="49" t="str">
        <f>IF('[1]Access-Out'!I18="1","F","S")</f>
        <v>F</v>
      </c>
      <c r="H19" s="49" t="str">
        <f>+'[1]Access-Out'!J18</f>
        <v>0181</v>
      </c>
      <c r="I19" s="50" t="str">
        <f>+'[1]Access-Out'!K18</f>
        <v>RECURSOS DE CONVENIOS</v>
      </c>
      <c r="J19" s="49" t="str">
        <f>+'[1]Access-Out'!L18</f>
        <v>5</v>
      </c>
      <c r="K19" s="52"/>
      <c r="L19" s="52"/>
      <c r="M19" s="52"/>
      <c r="N19" s="52">
        <f t="shared" si="0"/>
        <v>0</v>
      </c>
      <c r="O19" s="52"/>
      <c r="P19" s="54">
        <f>'[1]Access-Out'!M18</f>
        <v>0</v>
      </c>
      <c r="Q19" s="54"/>
      <c r="R19" s="54">
        <f t="shared" si="1"/>
        <v>0</v>
      </c>
      <c r="S19" s="56">
        <f>'[1]Access-Out'!N18</f>
        <v>0</v>
      </c>
      <c r="T19" s="55">
        <f t="shared" si="2"/>
        <v>0</v>
      </c>
      <c r="U19" s="54">
        <f>'[1]Access-Out'!O18</f>
        <v>0</v>
      </c>
      <c r="V19" s="55">
        <f t="shared" si="3"/>
        <v>0</v>
      </c>
      <c r="W19" s="54">
        <f>'[1]Access-Out'!P18</f>
        <v>0</v>
      </c>
      <c r="X19" s="55">
        <f t="shared" si="4"/>
        <v>0</v>
      </c>
    </row>
    <row r="20" spans="1:24" ht="25.5" customHeight="1" x14ac:dyDescent="0.2">
      <c r="A20" s="49" t="str">
        <f>+'[1]Access-Out'!A19</f>
        <v>12104</v>
      </c>
      <c r="B20" s="50" t="str">
        <f>+'[1]Access-Out'!B19</f>
        <v>TRIBUNAL REGIONAL FEDERAL DA 3A. REGIAO</v>
      </c>
      <c r="C20" s="49" t="str">
        <f>CONCATENATE('[1]Access-Out'!C19,".",'[1]Access-Out'!D19)</f>
        <v>02.122</v>
      </c>
      <c r="D20" s="49" t="str">
        <f>CONCATENATE('[1]Access-Out'!E19,".",'[1]Access-Out'!G19)</f>
        <v>0569.20TP</v>
      </c>
      <c r="E20" s="50" t="str">
        <f>+'[1]Access-Out'!F19</f>
        <v>PRESTACAO JURISDICIONAL NA JUSTICA FEDERAL</v>
      </c>
      <c r="F20" s="50" t="str">
        <f>+'[1]Access-Out'!H19</f>
        <v>PESSOAL ATIVO DA UNIAO</v>
      </c>
      <c r="G20" s="49" t="str">
        <f>IF('[1]Access-Out'!I19="1","F","S")</f>
        <v>F</v>
      </c>
      <c r="H20" s="49" t="str">
        <f>+'[1]Access-Out'!J19</f>
        <v>0100</v>
      </c>
      <c r="I20" s="50" t="str">
        <f>+'[1]Access-Out'!K19</f>
        <v>RECURSOS ORDINARIOS</v>
      </c>
      <c r="J20" s="49" t="str">
        <f>+'[1]Access-Out'!L19</f>
        <v>1</v>
      </c>
      <c r="K20" s="52"/>
      <c r="L20" s="52"/>
      <c r="M20" s="52"/>
      <c r="N20" s="52">
        <f t="shared" si="0"/>
        <v>0</v>
      </c>
      <c r="O20" s="52"/>
      <c r="P20" s="54">
        <f>'[1]Access-Out'!M19</f>
        <v>278641799.19</v>
      </c>
      <c r="Q20" s="54"/>
      <c r="R20" s="54">
        <f t="shared" si="1"/>
        <v>278641799.19</v>
      </c>
      <c r="S20" s="56">
        <f>'[1]Access-Out'!N19</f>
        <v>278634569.44</v>
      </c>
      <c r="T20" s="55">
        <f t="shared" si="2"/>
        <v>0.99997405360566494</v>
      </c>
      <c r="U20" s="54">
        <f>'[1]Access-Out'!O19</f>
        <v>278617893.49000001</v>
      </c>
      <c r="V20" s="55">
        <f t="shared" si="3"/>
        <v>0.99991420633921591</v>
      </c>
      <c r="W20" s="54">
        <f>'[1]Access-Out'!P19</f>
        <v>277537644.73000002</v>
      </c>
      <c r="X20" s="55">
        <f t="shared" si="4"/>
        <v>0.996037369615005</v>
      </c>
    </row>
    <row r="21" spans="1:24" ht="25.5" customHeight="1" x14ac:dyDescent="0.2">
      <c r="A21" s="49" t="str">
        <f>+'[1]Access-Out'!A20</f>
        <v>12104</v>
      </c>
      <c r="B21" s="50" t="str">
        <f>+'[1]Access-Out'!B20</f>
        <v>TRIBUNAL REGIONAL FEDERAL DA 3A. REGIAO</v>
      </c>
      <c r="C21" s="49" t="str">
        <f>CONCATENATE('[1]Access-Out'!C20,".",'[1]Access-Out'!D20)</f>
        <v>02.122</v>
      </c>
      <c r="D21" s="49" t="str">
        <f>CONCATENATE('[1]Access-Out'!E20,".",'[1]Access-Out'!G20)</f>
        <v>0569.216H</v>
      </c>
      <c r="E21" s="50" t="str">
        <f>+'[1]Access-Out'!F20</f>
        <v>PRESTACAO JURISDICIONAL NA JUSTICA FEDERAL</v>
      </c>
      <c r="F21" s="50" t="str">
        <f>+'[1]Access-Out'!H20</f>
        <v>AJUDA DE CUSTO PARA MORADIA OU AUXILIO-MORADIA A AGENTES PUB</v>
      </c>
      <c r="G21" s="49" t="str">
        <f>IF('[1]Access-Out'!I20="1","F","S")</f>
        <v>F</v>
      </c>
      <c r="H21" s="49" t="str">
        <f>+'[1]Access-Out'!J20</f>
        <v>0100</v>
      </c>
      <c r="I21" s="50" t="str">
        <f>+'[1]Access-Out'!K20</f>
        <v>RECURSOS ORDINARIOS</v>
      </c>
      <c r="J21" s="49" t="str">
        <f>+'[1]Access-Out'!L20</f>
        <v>3</v>
      </c>
      <c r="K21" s="52"/>
      <c r="L21" s="52"/>
      <c r="M21" s="52"/>
      <c r="N21" s="52">
        <f t="shared" si="0"/>
        <v>0</v>
      </c>
      <c r="O21" s="52"/>
      <c r="P21" s="54">
        <f>'[1]Access-Out'!M20</f>
        <v>2285000</v>
      </c>
      <c r="Q21" s="54"/>
      <c r="R21" s="54">
        <f t="shared" si="1"/>
        <v>2285000</v>
      </c>
      <c r="S21" s="56">
        <f>'[1]Access-Out'!N20</f>
        <v>2056830.29</v>
      </c>
      <c r="T21" s="55">
        <f t="shared" si="2"/>
        <v>0.90014454704595193</v>
      </c>
      <c r="U21" s="54">
        <f>'[1]Access-Out'!O20</f>
        <v>1871447.29</v>
      </c>
      <c r="V21" s="55">
        <f t="shared" si="3"/>
        <v>0.81901413129102851</v>
      </c>
      <c r="W21" s="54">
        <f>'[1]Access-Out'!P20</f>
        <v>1871447.29</v>
      </c>
      <c r="X21" s="55">
        <f t="shared" si="4"/>
        <v>0.81901413129102851</v>
      </c>
    </row>
    <row r="22" spans="1:24" ht="25.5" customHeight="1" x14ac:dyDescent="0.2">
      <c r="A22" s="49" t="str">
        <f>+'[1]Access-Out'!A21</f>
        <v>12104</v>
      </c>
      <c r="B22" s="50" t="str">
        <f>+'[1]Access-Out'!B21</f>
        <v>TRIBUNAL REGIONAL FEDERAL DA 3A. REGIAO</v>
      </c>
      <c r="C22" s="49" t="str">
        <f>CONCATENATE('[1]Access-Out'!C21,".",'[1]Access-Out'!D21)</f>
        <v>02.122</v>
      </c>
      <c r="D22" s="49" t="str">
        <f>CONCATENATE('[1]Access-Out'!E21,".",'[1]Access-Out'!G21)</f>
        <v>0569.3600</v>
      </c>
      <c r="E22" s="50" t="str">
        <f>+'[1]Access-Out'!F21</f>
        <v>PRESTACAO JURISDICIONAL NA JUSTICA FEDERAL</v>
      </c>
      <c r="F22" s="50" t="str">
        <f>+'[1]Access-Out'!H21</f>
        <v>REFORMA DO EDIFICIO-SEDE DO TRIBUNAL REGIONAL FEDERAL DA 3.</v>
      </c>
      <c r="G22" s="49" t="str">
        <f>IF('[1]Access-Out'!I21="1","F","S")</f>
        <v>F</v>
      </c>
      <c r="H22" s="49" t="str">
        <f>+'[1]Access-Out'!J21</f>
        <v>0100</v>
      </c>
      <c r="I22" s="50" t="str">
        <f>+'[1]Access-Out'!K21</f>
        <v>RECURSOS ORDINARIOS</v>
      </c>
      <c r="J22" s="49" t="str">
        <f>+'[1]Access-Out'!L21</f>
        <v>4</v>
      </c>
      <c r="K22" s="52"/>
      <c r="L22" s="52"/>
      <c r="M22" s="52"/>
      <c r="N22" s="52">
        <f t="shared" si="0"/>
        <v>0</v>
      </c>
      <c r="O22" s="52"/>
      <c r="P22" s="54">
        <f>'[1]Access-Out'!M21</f>
        <v>2416</v>
      </c>
      <c r="Q22" s="54"/>
      <c r="R22" s="54">
        <f t="shared" si="1"/>
        <v>2416</v>
      </c>
      <c r="S22" s="56">
        <f>'[1]Access-Out'!N21</f>
        <v>2415.04</v>
      </c>
      <c r="T22" s="55">
        <f t="shared" si="2"/>
        <v>0.99960264900662255</v>
      </c>
      <c r="U22" s="54">
        <f>'[1]Access-Out'!O21</f>
        <v>2002.1</v>
      </c>
      <c r="V22" s="55">
        <f t="shared" si="3"/>
        <v>0.828683774834437</v>
      </c>
      <c r="W22" s="54">
        <f>'[1]Access-Out'!P21</f>
        <v>2002.1</v>
      </c>
      <c r="X22" s="55">
        <f t="shared" si="4"/>
        <v>0.828683774834437</v>
      </c>
    </row>
    <row r="23" spans="1:24" ht="25.5" customHeight="1" x14ac:dyDescent="0.2">
      <c r="A23" s="49" t="str">
        <f>+'[1]Access-Out'!A22</f>
        <v>12104</v>
      </c>
      <c r="B23" s="50" t="str">
        <f>+'[1]Access-Out'!B22</f>
        <v>TRIBUNAL REGIONAL FEDERAL DA 3A. REGIAO</v>
      </c>
      <c r="C23" s="49" t="str">
        <f>CONCATENATE('[1]Access-Out'!C22,".",'[1]Access-Out'!D22)</f>
        <v>02.122</v>
      </c>
      <c r="D23" s="49" t="str">
        <f>CONCATENATE('[1]Access-Out'!E22,".",'[1]Access-Out'!G22)</f>
        <v>0569.3600</v>
      </c>
      <c r="E23" s="50" t="str">
        <f>+'[1]Access-Out'!F22</f>
        <v>PRESTACAO JURISDICIONAL NA JUSTICA FEDERAL</v>
      </c>
      <c r="F23" s="50" t="str">
        <f>+'[1]Access-Out'!H22</f>
        <v>REFORMA DO EDIFICIO-SEDE DO TRIBUNAL REGIONAL FEDERAL DA 3.</v>
      </c>
      <c r="G23" s="49" t="str">
        <f>IF('[1]Access-Out'!I22="1","F","S")</f>
        <v>F</v>
      </c>
      <c r="H23" s="49" t="str">
        <f>+'[1]Access-Out'!J22</f>
        <v>0181</v>
      </c>
      <c r="I23" s="50" t="str">
        <f>+'[1]Access-Out'!K22</f>
        <v>RECURSOS DE CONVENIOS</v>
      </c>
      <c r="J23" s="49" t="str">
        <f>+'[1]Access-Out'!L22</f>
        <v>4</v>
      </c>
      <c r="K23" s="52"/>
      <c r="L23" s="52"/>
      <c r="M23" s="52"/>
      <c r="N23" s="52">
        <f t="shared" si="0"/>
        <v>0</v>
      </c>
      <c r="O23" s="52"/>
      <c r="P23" s="54">
        <f>'[1]Access-Out'!M22</f>
        <v>0</v>
      </c>
      <c r="Q23" s="54"/>
      <c r="R23" s="54">
        <f t="shared" si="1"/>
        <v>0</v>
      </c>
      <c r="S23" s="56">
        <f>'[1]Access-Out'!N22</f>
        <v>0</v>
      </c>
      <c r="T23" s="55">
        <f t="shared" si="2"/>
        <v>0</v>
      </c>
      <c r="U23" s="54">
        <f>'[1]Access-Out'!O22</f>
        <v>0</v>
      </c>
      <c r="V23" s="55">
        <f t="shared" si="3"/>
        <v>0</v>
      </c>
      <c r="W23" s="54">
        <f>'[1]Access-Out'!P22</f>
        <v>0</v>
      </c>
      <c r="X23" s="55">
        <f t="shared" si="4"/>
        <v>0</v>
      </c>
    </row>
    <row r="24" spans="1:24" ht="25.5" customHeight="1" x14ac:dyDescent="0.2">
      <c r="A24" s="49" t="str">
        <f>+'[1]Access-Out'!A23</f>
        <v>12104</v>
      </c>
      <c r="B24" s="50" t="str">
        <f>+'[1]Access-Out'!B23</f>
        <v>TRIBUNAL REGIONAL FEDERAL DA 3A. REGIAO</v>
      </c>
      <c r="C24" s="49" t="str">
        <f>CONCATENATE('[1]Access-Out'!C23,".",'[1]Access-Out'!D23)</f>
        <v>02.126</v>
      </c>
      <c r="D24" s="49" t="str">
        <f>CONCATENATE('[1]Access-Out'!E23,".",'[1]Access-Out'!G23)</f>
        <v>0569.151W</v>
      </c>
      <c r="E24" s="50" t="str">
        <f>+'[1]Access-Out'!F23</f>
        <v>PRESTACAO JURISDICIONAL NA JUSTICA FEDERAL</v>
      </c>
      <c r="F24" s="50" t="str">
        <f>+'[1]Access-Out'!H23</f>
        <v>DESENVOLVIMENTO E IMPLANTACAO DO SISTEMA PROCESSO JUDICIAL E</v>
      </c>
      <c r="G24" s="49" t="str">
        <f>IF('[1]Access-Out'!I23="1","F","S")</f>
        <v>F</v>
      </c>
      <c r="H24" s="49" t="str">
        <f>+'[1]Access-Out'!J23</f>
        <v>0100</v>
      </c>
      <c r="I24" s="50" t="str">
        <f>+'[1]Access-Out'!K23</f>
        <v>RECURSOS ORDINARIOS</v>
      </c>
      <c r="J24" s="49" t="str">
        <f>+'[1]Access-Out'!L23</f>
        <v>3</v>
      </c>
      <c r="K24" s="52"/>
      <c r="L24" s="52"/>
      <c r="M24" s="52"/>
      <c r="N24" s="52">
        <f t="shared" si="0"/>
        <v>0</v>
      </c>
      <c r="O24" s="52"/>
      <c r="P24" s="54">
        <f>'[1]Access-Out'!M23</f>
        <v>298198</v>
      </c>
      <c r="Q24" s="54"/>
      <c r="R24" s="54">
        <f t="shared" si="1"/>
        <v>298198</v>
      </c>
      <c r="S24" s="56">
        <f>'[1]Access-Out'!N23</f>
        <v>262983.67</v>
      </c>
      <c r="T24" s="55">
        <f t="shared" si="2"/>
        <v>0.88190957015137583</v>
      </c>
      <c r="U24" s="54">
        <f>'[1]Access-Out'!O23</f>
        <v>78333.91</v>
      </c>
      <c r="V24" s="55">
        <f t="shared" si="3"/>
        <v>0.2626909301873252</v>
      </c>
      <c r="W24" s="54">
        <f>'[1]Access-Out'!P23</f>
        <v>78333.91</v>
      </c>
      <c r="X24" s="55">
        <f t="shared" si="4"/>
        <v>0.2626909301873252</v>
      </c>
    </row>
    <row r="25" spans="1:24" ht="25.5" customHeight="1" x14ac:dyDescent="0.2">
      <c r="A25" s="49" t="str">
        <f>+'[1]Access-Out'!A24</f>
        <v>12104</v>
      </c>
      <c r="B25" s="50" t="str">
        <f>+'[1]Access-Out'!B24</f>
        <v>TRIBUNAL REGIONAL FEDERAL DA 3A. REGIAO</v>
      </c>
      <c r="C25" s="49" t="str">
        <f>CONCATENATE('[1]Access-Out'!C24,".",'[1]Access-Out'!D24)</f>
        <v>02.131</v>
      </c>
      <c r="D25" s="49" t="str">
        <f>CONCATENATE('[1]Access-Out'!E24,".",'[1]Access-Out'!G24)</f>
        <v>0569.2549</v>
      </c>
      <c r="E25" s="50" t="str">
        <f>+'[1]Access-Out'!F24</f>
        <v>PRESTACAO JURISDICIONAL NA JUSTICA FEDERAL</v>
      </c>
      <c r="F25" s="50" t="str">
        <f>+'[1]Access-Out'!H24</f>
        <v>COMUNICACAO E DIVULGACAO INSTITUCIONAL</v>
      </c>
      <c r="G25" s="49" t="str">
        <f>IF('[1]Access-Out'!I24="1","F","S")</f>
        <v>F</v>
      </c>
      <c r="H25" s="49" t="str">
        <f>+'[1]Access-Out'!J24</f>
        <v>0100</v>
      </c>
      <c r="I25" s="50" t="str">
        <f>+'[1]Access-Out'!K24</f>
        <v>RECURSOS ORDINARIOS</v>
      </c>
      <c r="J25" s="49" t="str">
        <f>+'[1]Access-Out'!L24</f>
        <v>3</v>
      </c>
      <c r="K25" s="52"/>
      <c r="L25" s="52"/>
      <c r="M25" s="52"/>
      <c r="N25" s="52">
        <f t="shared" si="0"/>
        <v>0</v>
      </c>
      <c r="O25" s="52"/>
      <c r="P25" s="54">
        <f>'[1]Access-Out'!M24</f>
        <v>347480</v>
      </c>
      <c r="Q25" s="54"/>
      <c r="R25" s="54">
        <f t="shared" si="1"/>
        <v>347480</v>
      </c>
      <c r="S25" s="56">
        <f>'[1]Access-Out'!N24</f>
        <v>323455.84000000003</v>
      </c>
      <c r="T25" s="55">
        <f t="shared" si="2"/>
        <v>0.93086174743870154</v>
      </c>
      <c r="U25" s="54">
        <f>'[1]Access-Out'!O24</f>
        <v>181943.91</v>
      </c>
      <c r="V25" s="55">
        <f t="shared" si="3"/>
        <v>0.5236097329342696</v>
      </c>
      <c r="W25" s="54">
        <f>'[1]Access-Out'!P24</f>
        <v>141511.93</v>
      </c>
      <c r="X25" s="55">
        <f t="shared" si="4"/>
        <v>0.40725201450443188</v>
      </c>
    </row>
    <row r="26" spans="1:24" ht="25.5" customHeight="1" x14ac:dyDescent="0.2">
      <c r="A26" s="49" t="str">
        <f>+'[1]Access-Out'!A25</f>
        <v>12104</v>
      </c>
      <c r="B26" s="50" t="str">
        <f>+'[1]Access-Out'!B25</f>
        <v>TRIBUNAL REGIONAL FEDERAL DA 3A. REGIAO</v>
      </c>
      <c r="C26" s="49" t="str">
        <f>CONCATENATE('[1]Access-Out'!C25,".",'[1]Access-Out'!D25)</f>
        <v>02.301</v>
      </c>
      <c r="D26" s="49" t="str">
        <f>CONCATENATE('[1]Access-Out'!E25,".",'[1]Access-Out'!G25)</f>
        <v>0569.2004</v>
      </c>
      <c r="E26" s="50" t="str">
        <f>+'[1]Access-Out'!F25</f>
        <v>PRESTACAO JURISDICIONAL NA JUSTICA FEDERAL</v>
      </c>
      <c r="F26" s="50" t="str">
        <f>+'[1]Access-Out'!H25</f>
        <v>ASSISTENCIA MEDICA E ODONTOLOGICA AOS SERVIDORES CIVIS, EMPR</v>
      </c>
      <c r="G26" s="49" t="str">
        <f>IF('[1]Access-Out'!I25="1","F","S")</f>
        <v>S</v>
      </c>
      <c r="H26" s="49" t="str">
        <f>+'[1]Access-Out'!J25</f>
        <v>0100</v>
      </c>
      <c r="I26" s="50" t="str">
        <f>+'[1]Access-Out'!K25</f>
        <v>RECURSOS ORDINARIOS</v>
      </c>
      <c r="J26" s="49" t="str">
        <f>+'[1]Access-Out'!L25</f>
        <v>4</v>
      </c>
      <c r="K26" s="52"/>
      <c r="L26" s="52"/>
      <c r="M26" s="52"/>
      <c r="N26" s="52">
        <f t="shared" si="0"/>
        <v>0</v>
      </c>
      <c r="O26" s="52"/>
      <c r="P26" s="54">
        <f>'[1]Access-Out'!M25</f>
        <v>15000</v>
      </c>
      <c r="Q26" s="54"/>
      <c r="R26" s="54">
        <f t="shared" si="1"/>
        <v>15000</v>
      </c>
      <c r="S26" s="56">
        <f>'[1]Access-Out'!N25</f>
        <v>0</v>
      </c>
      <c r="T26" s="55">
        <f t="shared" si="2"/>
        <v>0</v>
      </c>
      <c r="U26" s="54">
        <f>'[1]Access-Out'!O25</f>
        <v>0</v>
      </c>
      <c r="V26" s="55">
        <f t="shared" si="3"/>
        <v>0</v>
      </c>
      <c r="W26" s="54">
        <f>'[1]Access-Out'!P25</f>
        <v>0</v>
      </c>
      <c r="X26" s="55">
        <f t="shared" si="4"/>
        <v>0</v>
      </c>
    </row>
    <row r="27" spans="1:24" ht="25.5" customHeight="1" x14ac:dyDescent="0.2">
      <c r="A27" s="49" t="str">
        <f>+'[1]Access-Out'!A26</f>
        <v>12104</v>
      </c>
      <c r="B27" s="50" t="str">
        <f>+'[1]Access-Out'!B26</f>
        <v>TRIBUNAL REGIONAL FEDERAL DA 3A. REGIAO</v>
      </c>
      <c r="C27" s="49" t="str">
        <f>CONCATENATE('[1]Access-Out'!C26,".",'[1]Access-Out'!D26)</f>
        <v>02.301</v>
      </c>
      <c r="D27" s="49" t="str">
        <f>CONCATENATE('[1]Access-Out'!E26,".",'[1]Access-Out'!G26)</f>
        <v>0569.2004</v>
      </c>
      <c r="E27" s="50" t="str">
        <f>+'[1]Access-Out'!F26</f>
        <v>PRESTACAO JURISDICIONAL NA JUSTICA FEDERAL</v>
      </c>
      <c r="F27" s="50" t="str">
        <f>+'[1]Access-Out'!H26</f>
        <v>ASSISTENCIA MEDICA E ODONTOLOGICA AOS SERVIDORES CIVIS, EMPR</v>
      </c>
      <c r="G27" s="49" t="str">
        <f>IF('[1]Access-Out'!I26="1","F","S")</f>
        <v>S</v>
      </c>
      <c r="H27" s="49" t="str">
        <f>+'[1]Access-Out'!J26</f>
        <v>0100</v>
      </c>
      <c r="I27" s="50" t="str">
        <f>+'[1]Access-Out'!K26</f>
        <v>RECURSOS ORDINARIOS</v>
      </c>
      <c r="J27" s="49" t="str">
        <f>+'[1]Access-Out'!L26</f>
        <v>3</v>
      </c>
      <c r="K27" s="52"/>
      <c r="L27" s="52"/>
      <c r="M27" s="52"/>
      <c r="N27" s="52">
        <f t="shared" si="0"/>
        <v>0</v>
      </c>
      <c r="O27" s="52"/>
      <c r="P27" s="54">
        <f>'[1]Access-Out'!M26</f>
        <v>12814608</v>
      </c>
      <c r="Q27" s="54"/>
      <c r="R27" s="54">
        <f t="shared" si="1"/>
        <v>12814608</v>
      </c>
      <c r="S27" s="56">
        <f>'[1]Access-Out'!N26</f>
        <v>12797166.15</v>
      </c>
      <c r="T27" s="55">
        <f t="shared" si="2"/>
        <v>0.99863890881406603</v>
      </c>
      <c r="U27" s="54">
        <f>'[1]Access-Out'!O26</f>
        <v>9259084.0899999999</v>
      </c>
      <c r="V27" s="55">
        <f t="shared" si="3"/>
        <v>0.72254134422215643</v>
      </c>
      <c r="W27" s="54">
        <f>'[1]Access-Out'!P26</f>
        <v>9259084.0899999999</v>
      </c>
      <c r="X27" s="55">
        <f t="shared" si="4"/>
        <v>0.72254134422215643</v>
      </c>
    </row>
    <row r="28" spans="1:24" ht="25.5" customHeight="1" x14ac:dyDescent="0.2">
      <c r="A28" s="49" t="str">
        <f>+'[1]Access-Out'!A27</f>
        <v>12104</v>
      </c>
      <c r="B28" s="50" t="str">
        <f>+'[1]Access-Out'!B27</f>
        <v>TRIBUNAL REGIONAL FEDERAL DA 3A. REGIAO</v>
      </c>
      <c r="C28" s="49" t="str">
        <f>CONCATENATE('[1]Access-Out'!C27,".",'[1]Access-Out'!D27)</f>
        <v>02.331</v>
      </c>
      <c r="D28" s="49" t="str">
        <f>CONCATENATE('[1]Access-Out'!E27,".",'[1]Access-Out'!G27)</f>
        <v>0569.00M1</v>
      </c>
      <c r="E28" s="50" t="str">
        <f>+'[1]Access-Out'!F27</f>
        <v>PRESTACAO JURISDICIONAL NA JUSTICA FEDERAL</v>
      </c>
      <c r="F28" s="50" t="str">
        <f>+'[1]Access-Out'!H27</f>
        <v>BENEFICIOS ASSISTENCIAIS DECORRENTES DO AUXILIO-FUNERAL E NA</v>
      </c>
      <c r="G28" s="49" t="str">
        <f>IF('[1]Access-Out'!I27="1","F","S")</f>
        <v>F</v>
      </c>
      <c r="H28" s="49" t="str">
        <f>+'[1]Access-Out'!J27</f>
        <v>0100</v>
      </c>
      <c r="I28" s="50" t="str">
        <f>+'[1]Access-Out'!K27</f>
        <v>RECURSOS ORDINARIOS</v>
      </c>
      <c r="J28" s="49" t="str">
        <f>+'[1]Access-Out'!L27</f>
        <v>3</v>
      </c>
      <c r="K28" s="52"/>
      <c r="L28" s="52"/>
      <c r="M28" s="52"/>
      <c r="N28" s="52">
        <f t="shared" si="0"/>
        <v>0</v>
      </c>
      <c r="O28" s="52"/>
      <c r="P28" s="54">
        <f>'[1]Access-Out'!M27</f>
        <v>102416.14</v>
      </c>
      <c r="Q28" s="54"/>
      <c r="R28" s="54">
        <f t="shared" si="1"/>
        <v>102416.14</v>
      </c>
      <c r="S28" s="54">
        <f>'[1]Access-Out'!N27</f>
        <v>102416.14</v>
      </c>
      <c r="T28" s="55">
        <f t="shared" si="2"/>
        <v>1</v>
      </c>
      <c r="U28" s="54">
        <f>'[1]Access-Out'!O27</f>
        <v>102416.14</v>
      </c>
      <c r="V28" s="55">
        <f t="shared" si="3"/>
        <v>1</v>
      </c>
      <c r="W28" s="54">
        <f>'[1]Access-Out'!P27</f>
        <v>102416.14</v>
      </c>
      <c r="X28" s="55">
        <f t="shared" si="4"/>
        <v>1</v>
      </c>
    </row>
    <row r="29" spans="1:24" ht="25.5" customHeight="1" x14ac:dyDescent="0.2">
      <c r="A29" s="49" t="str">
        <f>+'[1]Access-Out'!A28</f>
        <v>12104</v>
      </c>
      <c r="B29" s="50" t="str">
        <f>+'[1]Access-Out'!B28</f>
        <v>TRIBUNAL REGIONAL FEDERAL DA 3A. REGIAO</v>
      </c>
      <c r="C29" s="49" t="str">
        <f>CONCATENATE('[1]Access-Out'!C28,".",'[1]Access-Out'!D28)</f>
        <v>02.331</v>
      </c>
      <c r="D29" s="49" t="str">
        <f>CONCATENATE('[1]Access-Out'!E28,".",'[1]Access-Out'!G28)</f>
        <v>0569.2010</v>
      </c>
      <c r="E29" s="50" t="str">
        <f>+'[1]Access-Out'!F28</f>
        <v>PRESTACAO JURISDICIONAL NA JUSTICA FEDERAL</v>
      </c>
      <c r="F29" s="50" t="str">
        <f>+'[1]Access-Out'!H28</f>
        <v>ASSISTENCIA PRE-ESCOLAR AOS DEPENDENTES DOS SERVIDORES CIVIS</v>
      </c>
      <c r="G29" s="49" t="str">
        <f>IF('[1]Access-Out'!I28="1","F","S")</f>
        <v>F</v>
      </c>
      <c r="H29" s="49" t="str">
        <f>+'[1]Access-Out'!J28</f>
        <v>0100</v>
      </c>
      <c r="I29" s="50" t="str">
        <f>+'[1]Access-Out'!K28</f>
        <v>RECURSOS ORDINARIOS</v>
      </c>
      <c r="J29" s="49" t="str">
        <f>+'[1]Access-Out'!L28</f>
        <v>3</v>
      </c>
      <c r="K29" s="52"/>
      <c r="L29" s="52"/>
      <c r="M29" s="52"/>
      <c r="N29" s="52">
        <f t="shared" si="0"/>
        <v>0</v>
      </c>
      <c r="O29" s="52"/>
      <c r="P29" s="54">
        <f>'[1]Access-Out'!M28</f>
        <v>1935153</v>
      </c>
      <c r="Q29" s="54"/>
      <c r="R29" s="54">
        <f t="shared" si="1"/>
        <v>1935153</v>
      </c>
      <c r="S29" s="54">
        <f>'[1]Access-Out'!N28</f>
        <v>1690011.64</v>
      </c>
      <c r="T29" s="55">
        <f t="shared" si="2"/>
        <v>0.87332197505830278</v>
      </c>
      <c r="U29" s="54">
        <f>'[1]Access-Out'!O28</f>
        <v>1576171.84</v>
      </c>
      <c r="V29" s="55">
        <f t="shared" si="3"/>
        <v>0.81449468853367157</v>
      </c>
      <c r="W29" s="54">
        <f>'[1]Access-Out'!P28</f>
        <v>1576171.84</v>
      </c>
      <c r="X29" s="55">
        <f t="shared" si="4"/>
        <v>0.81449468853367157</v>
      </c>
    </row>
    <row r="30" spans="1:24" ht="25.5" customHeight="1" x14ac:dyDescent="0.2">
      <c r="A30" s="49" t="str">
        <f>+'[1]Access-Out'!A29</f>
        <v>12104</v>
      </c>
      <c r="B30" s="50" t="str">
        <f>+'[1]Access-Out'!B29</f>
        <v>TRIBUNAL REGIONAL FEDERAL DA 3A. REGIAO</v>
      </c>
      <c r="C30" s="49" t="str">
        <f>CONCATENATE('[1]Access-Out'!C29,".",'[1]Access-Out'!D29)</f>
        <v>02.331</v>
      </c>
      <c r="D30" s="49" t="str">
        <f>CONCATENATE('[1]Access-Out'!E29,".",'[1]Access-Out'!G29)</f>
        <v>0569.2011</v>
      </c>
      <c r="E30" s="50" t="str">
        <f>+'[1]Access-Out'!F29</f>
        <v>PRESTACAO JURISDICIONAL NA JUSTICA FEDERAL</v>
      </c>
      <c r="F30" s="50" t="str">
        <f>+'[1]Access-Out'!H29</f>
        <v>AUXILIO-TRANSPORTE AOS SERVIDORES CIVIS, EMPREGADOS E MILITA</v>
      </c>
      <c r="G30" s="49" t="str">
        <f>IF('[1]Access-Out'!I29="1","F","S")</f>
        <v>F</v>
      </c>
      <c r="H30" s="49" t="str">
        <f>+'[1]Access-Out'!J29</f>
        <v>0100</v>
      </c>
      <c r="I30" s="50" t="str">
        <f>+'[1]Access-Out'!K29</f>
        <v>RECURSOS ORDINARIOS</v>
      </c>
      <c r="J30" s="49" t="str">
        <f>+'[1]Access-Out'!L29</f>
        <v>3</v>
      </c>
      <c r="K30" s="52"/>
      <c r="L30" s="52"/>
      <c r="M30" s="52"/>
      <c r="N30" s="52">
        <f t="shared" si="0"/>
        <v>0</v>
      </c>
      <c r="O30" s="52"/>
      <c r="P30" s="54">
        <f>'[1]Access-Out'!M29</f>
        <v>1158028</v>
      </c>
      <c r="Q30" s="54"/>
      <c r="R30" s="54">
        <f t="shared" si="1"/>
        <v>1158028</v>
      </c>
      <c r="S30" s="54">
        <f>'[1]Access-Out'!N29</f>
        <v>1158028</v>
      </c>
      <c r="T30" s="55">
        <f t="shared" si="2"/>
        <v>1</v>
      </c>
      <c r="U30" s="54">
        <f>'[1]Access-Out'!O29</f>
        <v>935764.23</v>
      </c>
      <c r="V30" s="55">
        <f t="shared" si="3"/>
        <v>0.80806701565074412</v>
      </c>
      <c r="W30" s="54">
        <f>'[1]Access-Out'!P29</f>
        <v>935764.23</v>
      </c>
      <c r="X30" s="55">
        <f t="shared" si="4"/>
        <v>0.80806701565074412</v>
      </c>
    </row>
    <row r="31" spans="1:24" ht="25.5" customHeight="1" x14ac:dyDescent="0.2">
      <c r="A31" s="49" t="str">
        <f>+'[1]Access-Out'!A30</f>
        <v>12104</v>
      </c>
      <c r="B31" s="50" t="str">
        <f>+'[1]Access-Out'!B30</f>
        <v>TRIBUNAL REGIONAL FEDERAL DA 3A. REGIAO</v>
      </c>
      <c r="C31" s="49" t="str">
        <f>CONCATENATE('[1]Access-Out'!C30,".",'[1]Access-Out'!D30)</f>
        <v>02.331</v>
      </c>
      <c r="D31" s="49" t="str">
        <f>CONCATENATE('[1]Access-Out'!E30,".",'[1]Access-Out'!G30)</f>
        <v>0569.2012</v>
      </c>
      <c r="E31" s="50" t="str">
        <f>+'[1]Access-Out'!F30</f>
        <v>PRESTACAO JURISDICIONAL NA JUSTICA FEDERAL</v>
      </c>
      <c r="F31" s="50" t="str">
        <f>+'[1]Access-Out'!H30</f>
        <v>AUXILIO-ALIMENTACAO AOS SERVIDORES CIVIS, EMPREGADOS E MILIT</v>
      </c>
      <c r="G31" s="49" t="str">
        <f>IF('[1]Access-Out'!I30="1","F","S")</f>
        <v>F</v>
      </c>
      <c r="H31" s="49" t="str">
        <f>+'[1]Access-Out'!J30</f>
        <v>0100</v>
      </c>
      <c r="I31" s="50" t="str">
        <f>+'[1]Access-Out'!K30</f>
        <v>RECURSOS ORDINARIOS</v>
      </c>
      <c r="J31" s="49" t="str">
        <f>+'[1]Access-Out'!L30</f>
        <v>3</v>
      </c>
      <c r="K31" s="52"/>
      <c r="L31" s="52"/>
      <c r="M31" s="52"/>
      <c r="N31" s="52">
        <f t="shared" si="0"/>
        <v>0</v>
      </c>
      <c r="O31" s="52"/>
      <c r="P31" s="54">
        <f>'[1]Access-Out'!M30</f>
        <v>18281471</v>
      </c>
      <c r="Q31" s="54"/>
      <c r="R31" s="54">
        <f t="shared" si="1"/>
        <v>18281471</v>
      </c>
      <c r="S31" s="54">
        <f>'[1]Access-Out'!N30</f>
        <v>18281471</v>
      </c>
      <c r="T31" s="55">
        <f t="shared" si="2"/>
        <v>1</v>
      </c>
      <c r="U31" s="54">
        <f>'[1]Access-Out'!O30</f>
        <v>14938859.76</v>
      </c>
      <c r="V31" s="55">
        <f t="shared" si="3"/>
        <v>0.81715851858966926</v>
      </c>
      <c r="W31" s="54">
        <f>'[1]Access-Out'!P30</f>
        <v>14938859.76</v>
      </c>
      <c r="X31" s="55">
        <f t="shared" si="4"/>
        <v>0.81715851858966926</v>
      </c>
    </row>
    <row r="32" spans="1:24" ht="25.5" customHeight="1" x14ac:dyDescent="0.2">
      <c r="A32" s="49" t="str">
        <f>+'[1]Access-Out'!A31</f>
        <v>12104</v>
      </c>
      <c r="B32" s="50" t="str">
        <f>+'[1]Access-Out'!B31</f>
        <v>TRIBUNAL REGIONAL FEDERAL DA 3A. REGIAO</v>
      </c>
      <c r="C32" s="49" t="str">
        <f>CONCATENATE('[1]Access-Out'!C31,".",'[1]Access-Out'!D31)</f>
        <v>09.272</v>
      </c>
      <c r="D32" s="49" t="str">
        <f>CONCATENATE('[1]Access-Out'!E31,".",'[1]Access-Out'!G31)</f>
        <v>0089.0181</v>
      </c>
      <c r="E32" s="50" t="str">
        <f>+'[1]Access-Out'!F31</f>
        <v>PREVIDENCIA DE INATIVOS E PENSIONISTAS DA UNIAO</v>
      </c>
      <c r="F32" s="50" t="str">
        <f>+'[1]Access-Out'!H31</f>
        <v>APOSENTADORIAS E PENSOES - SERVIDORES CIVIS</v>
      </c>
      <c r="G32" s="49" t="str">
        <f>IF('[1]Access-Out'!I31="1","F","S")</f>
        <v>S</v>
      </c>
      <c r="H32" s="49" t="str">
        <f>+'[1]Access-Out'!J31</f>
        <v>0156</v>
      </c>
      <c r="I32" s="50" t="str">
        <f>+'[1]Access-Out'!K31</f>
        <v>CONTRIBUICAO PLANO SEGURIDADE SOCIAL SERVIDOR</v>
      </c>
      <c r="J32" s="49" t="str">
        <f>+'[1]Access-Out'!L31</f>
        <v>1</v>
      </c>
      <c r="K32" s="52"/>
      <c r="L32" s="52"/>
      <c r="M32" s="52"/>
      <c r="N32" s="52">
        <f t="shared" si="0"/>
        <v>0</v>
      </c>
      <c r="O32" s="52"/>
      <c r="P32" s="54">
        <f>'[1]Access-Out'!M31</f>
        <v>28900000</v>
      </c>
      <c r="Q32" s="54"/>
      <c r="R32" s="54">
        <f t="shared" si="1"/>
        <v>28900000</v>
      </c>
      <c r="S32" s="54">
        <f>'[1]Access-Out'!N31</f>
        <v>28900000</v>
      </c>
      <c r="T32" s="55">
        <f t="shared" si="2"/>
        <v>1</v>
      </c>
      <c r="U32" s="54">
        <f>'[1]Access-Out'!O31</f>
        <v>28900000</v>
      </c>
      <c r="V32" s="55">
        <f t="shared" si="3"/>
        <v>1</v>
      </c>
      <c r="W32" s="54">
        <f>'[1]Access-Out'!P31</f>
        <v>28900000</v>
      </c>
      <c r="X32" s="55">
        <f t="shared" si="4"/>
        <v>1</v>
      </c>
    </row>
    <row r="33" spans="1:24" ht="25.5" customHeight="1" thickBot="1" x14ac:dyDescent="0.25">
      <c r="A33" s="49" t="str">
        <f>+'[1]Access-Out'!A32</f>
        <v>12104</v>
      </c>
      <c r="B33" s="50" t="str">
        <f>+'[1]Access-Out'!B32</f>
        <v>TRIBUNAL REGIONAL FEDERAL DA 3A. REGIAO</v>
      </c>
      <c r="C33" s="49" t="str">
        <f>CONCATENATE('[1]Access-Out'!C32,".",'[1]Access-Out'!D32)</f>
        <v>09.272</v>
      </c>
      <c r="D33" s="49" t="str">
        <f>CONCATENATE('[1]Access-Out'!E32,".",'[1]Access-Out'!G32)</f>
        <v>0089.0181</v>
      </c>
      <c r="E33" s="50" t="str">
        <f>+'[1]Access-Out'!F32</f>
        <v>PREVIDENCIA DE INATIVOS E PENSIONISTAS DA UNIAO</v>
      </c>
      <c r="F33" s="50" t="str">
        <f>+'[1]Access-Out'!H32</f>
        <v>APOSENTADORIAS E PENSOES - SERVIDORES CIVIS</v>
      </c>
      <c r="G33" s="49" t="str">
        <f>IF('[1]Access-Out'!I32="1","F","S")</f>
        <v>S</v>
      </c>
      <c r="H33" s="49" t="str">
        <f>+'[1]Access-Out'!J32</f>
        <v>0169</v>
      </c>
      <c r="I33" s="50" t="str">
        <f>+'[1]Access-Out'!K32</f>
        <v>CONTRIB.PATRONAL P/PLANO DE SEGURID.SOC.SERV.</v>
      </c>
      <c r="J33" s="49" t="str">
        <f>+'[1]Access-Out'!L32</f>
        <v>1</v>
      </c>
      <c r="K33" s="52"/>
      <c r="L33" s="52"/>
      <c r="M33" s="52"/>
      <c r="N33" s="52">
        <f>+K33+L33-M33</f>
        <v>0</v>
      </c>
      <c r="O33" s="52"/>
      <c r="P33" s="54">
        <f>'[1]Access-Out'!M32</f>
        <v>40709283.369999997</v>
      </c>
      <c r="Q33" s="54"/>
      <c r="R33" s="54">
        <f>N33-O33+P33</f>
        <v>40709283.369999997</v>
      </c>
      <c r="S33" s="54">
        <f>'[1]Access-Out'!N32</f>
        <v>40709078.950000003</v>
      </c>
      <c r="T33" s="55">
        <f>IF(R33&gt;0,S33/R33,0)</f>
        <v>0.99999497854093533</v>
      </c>
      <c r="U33" s="54">
        <f>'[1]Access-Out'!O32</f>
        <v>40709078.950000003</v>
      </c>
      <c r="V33" s="55">
        <f>IF(R33&gt;0,U33/R33,0)</f>
        <v>0.99999497854093533</v>
      </c>
      <c r="W33" s="54">
        <f>'[1]Access-Out'!P32</f>
        <v>40448770.350000001</v>
      </c>
      <c r="X33" s="55">
        <f>IF(R33&gt;0,W33/R33,0)</f>
        <v>0.99360064834273221</v>
      </c>
    </row>
    <row r="34" spans="1:24" ht="25.5" customHeight="1" thickBot="1" x14ac:dyDescent="0.25">
      <c r="A34" s="15" t="s">
        <v>48</v>
      </c>
      <c r="B34" s="57"/>
      <c r="C34" s="57"/>
      <c r="D34" s="57"/>
      <c r="E34" s="57"/>
      <c r="F34" s="57"/>
      <c r="G34" s="57"/>
      <c r="H34" s="57"/>
      <c r="I34" s="57"/>
      <c r="J34" s="16"/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9">
        <f>SUM(P10:P33)</f>
        <v>486078690.88</v>
      </c>
      <c r="Q34" s="59">
        <f>SUM(Q10:Q33)</f>
        <v>0</v>
      </c>
      <c r="R34" s="59">
        <f>SUM(R10:R33)</f>
        <v>486078690.88</v>
      </c>
      <c r="S34" s="59">
        <f>SUM(S10:S33)</f>
        <v>482663728.99999994</v>
      </c>
      <c r="T34" s="60">
        <f t="shared" si="2"/>
        <v>0.9929744670069417</v>
      </c>
      <c r="U34" s="59">
        <f>SUM(U10:U33)</f>
        <v>460968388.24000001</v>
      </c>
      <c r="V34" s="60">
        <f t="shared" si="3"/>
        <v>0.94834107499232245</v>
      </c>
      <c r="W34" s="59">
        <f>SUM(W10:W33)</f>
        <v>459071889.89000005</v>
      </c>
      <c r="X34" s="60">
        <f t="shared" si="4"/>
        <v>0.94443944674656144</v>
      </c>
    </row>
    <row r="35" spans="1:24" ht="25.5" customHeight="1" x14ac:dyDescent="0.2">
      <c r="A35" s="2" t="s">
        <v>49</v>
      </c>
      <c r="B35" s="2"/>
      <c r="C35" s="2"/>
      <c r="D35" s="2"/>
      <c r="E35" s="2"/>
      <c r="F35" s="2"/>
      <c r="G35" s="2"/>
      <c r="H35" s="3"/>
      <c r="I35" s="3"/>
      <c r="J35" s="3"/>
      <c r="K35" s="2"/>
      <c r="L35" s="2"/>
      <c r="M35" s="2"/>
      <c r="N35" s="2"/>
      <c r="O35" s="2"/>
      <c r="P35" s="2"/>
      <c r="Q35" s="2"/>
      <c r="R35" s="2"/>
      <c r="S35" s="2"/>
      <c r="T35" s="2"/>
      <c r="U35" s="4"/>
      <c r="V35" s="2"/>
      <c r="W35" s="4"/>
      <c r="X35" s="2"/>
    </row>
    <row r="36" spans="1:24" ht="25.5" customHeight="1" x14ac:dyDescent="0.2">
      <c r="A36" s="2" t="s">
        <v>50</v>
      </c>
      <c r="B36" s="61"/>
      <c r="C36" s="2"/>
      <c r="D36" s="2"/>
      <c r="E36" s="2"/>
      <c r="F36" s="2"/>
      <c r="G36" s="2"/>
      <c r="H36" s="3"/>
      <c r="I36" s="3"/>
      <c r="J36" s="3"/>
      <c r="K36" s="2"/>
      <c r="L36" s="2"/>
      <c r="M36" s="2"/>
      <c r="N36" s="2"/>
      <c r="O36" s="2"/>
      <c r="P36" s="2"/>
      <c r="Q36" s="2"/>
      <c r="R36" s="2"/>
      <c r="S36" s="2"/>
      <c r="T36" s="2"/>
      <c r="U36" s="4"/>
      <c r="V36" s="2"/>
      <c r="W36" s="4"/>
      <c r="X36" s="2"/>
    </row>
  </sheetData>
  <mergeCells count="17">
    <mergeCell ref="A34:J34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34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</vt:lpstr>
      <vt:lpstr>Out!Area_de_impressao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2017-10-17T19:58:06Z</dcterms:created>
  <dcterms:modified xsi:type="dcterms:W3CDTF">2017-10-17T19:58:42Z</dcterms:modified>
</cp:coreProperties>
</file>