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Jul" sheetId="1" r:id="rId1"/>
  </sheets>
  <externalReferences>
    <externalReference r:id="rId2"/>
  </externalReferences>
  <definedNames>
    <definedName name="_xlnm.Print_Area" localSheetId="0">Jul!$A$1:$X$38</definedName>
  </definedNames>
  <calcPr calcId="145621"/>
</workbook>
</file>

<file path=xl/calcChain.xml><?xml version="1.0" encoding="utf-8"?>
<calcChain xmlns="http://schemas.openxmlformats.org/spreadsheetml/2006/main">
  <c r="Q36" i="1" l="1"/>
  <c r="W35" i="1"/>
  <c r="U35" i="1"/>
  <c r="S35" i="1"/>
  <c r="P35" i="1"/>
  <c r="N35" i="1"/>
  <c r="R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P34" i="1"/>
  <c r="N34" i="1"/>
  <c r="R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R33" i="1"/>
  <c r="V33" i="1" s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R32" i="1" s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N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N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R29" i="1"/>
  <c r="V29" i="1" s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R25" i="1"/>
  <c r="V25" i="1" s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V21" i="1" s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V17" i="1" s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X13" i="1" s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36" i="1" s="1"/>
  <c r="U10" i="1"/>
  <c r="U36" i="1" s="1"/>
  <c r="S10" i="1"/>
  <c r="S36" i="1" s="1"/>
  <c r="P10" i="1"/>
  <c r="P36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V14" i="1" l="1"/>
  <c r="T14" i="1"/>
  <c r="X14" i="1"/>
  <c r="X19" i="1"/>
  <c r="T19" i="1"/>
  <c r="V19" i="1"/>
  <c r="V20" i="1"/>
  <c r="X20" i="1"/>
  <c r="T20" i="1"/>
  <c r="X30" i="1"/>
  <c r="T30" i="1"/>
  <c r="V30" i="1"/>
  <c r="X35" i="1"/>
  <c r="T35" i="1"/>
  <c r="V35" i="1"/>
  <c r="X18" i="1"/>
  <c r="V18" i="1"/>
  <c r="T18" i="1"/>
  <c r="X23" i="1"/>
  <c r="T23" i="1"/>
  <c r="V23" i="1"/>
  <c r="V24" i="1"/>
  <c r="X24" i="1"/>
  <c r="T24" i="1"/>
  <c r="X34" i="1"/>
  <c r="T34" i="1"/>
  <c r="V34" i="1"/>
  <c r="X11" i="1"/>
  <c r="T11" i="1"/>
  <c r="V11" i="1"/>
  <c r="X12" i="1"/>
  <c r="T12" i="1"/>
  <c r="V12" i="1"/>
  <c r="X22" i="1"/>
  <c r="T22" i="1"/>
  <c r="V22" i="1"/>
  <c r="X27" i="1"/>
  <c r="T27" i="1"/>
  <c r="V27" i="1"/>
  <c r="V28" i="1"/>
  <c r="X28" i="1"/>
  <c r="T28" i="1"/>
  <c r="R36" i="1"/>
  <c r="V10" i="1"/>
  <c r="X10" i="1"/>
  <c r="T10" i="1"/>
  <c r="X15" i="1"/>
  <c r="T15" i="1"/>
  <c r="V15" i="1"/>
  <c r="X16" i="1"/>
  <c r="T16" i="1"/>
  <c r="V16" i="1"/>
  <c r="X26" i="1"/>
  <c r="T26" i="1"/>
  <c r="V26" i="1"/>
  <c r="X31" i="1"/>
  <c r="T31" i="1"/>
  <c r="V31" i="1"/>
  <c r="V32" i="1"/>
  <c r="X32" i="1"/>
  <c r="T32" i="1"/>
  <c r="V13" i="1"/>
  <c r="T13" i="1"/>
  <c r="T17" i="1"/>
  <c r="X17" i="1"/>
  <c r="T21" i="1"/>
  <c r="X21" i="1"/>
  <c r="T25" i="1"/>
  <c r="X25" i="1"/>
  <c r="T29" i="1"/>
  <c r="X29" i="1"/>
  <c r="T33" i="1"/>
  <c r="X33" i="1"/>
  <c r="X36" i="1" l="1"/>
  <c r="T36" i="1"/>
  <c r="V3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<sst xmlns="http://schemas.openxmlformats.org/spreadsheetml/2006/main" count="55" uniqueCount="51">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</sst>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0">
    <cellStyle name="Normal" xfId="0" builtinId="0"/>
    <cellStyle name="Normal 2" xfId="5"/>
    <cellStyle name="Normal 2 8" xfId="2"/>
    <cellStyle name="Normal 3" xfId="6"/>
    <cellStyle name="Normal 4" xfId="7"/>
    <cellStyle name="Porcentagem 11" xfId="8"/>
    <cellStyle name="Porcentagem 11 2" xfId="1"/>
    <cellStyle name="Porcentagem 2" xfId="3"/>
    <cellStyle name="Vírgula 2" xfId="4"/>
    <cellStyle name="Vírgula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Anexo%20II%20-%20Transparencia%20Mensal%202017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0181</v>
          </cell>
          <cell r="K10" t="str">
            <v>RECURSOS DE CONVENIOS</v>
          </cell>
          <cell r="L10" t="str">
            <v>4</v>
          </cell>
          <cell r="M10">
            <v>2879133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4224</v>
          </cell>
          <cell r="H11" t="str">
            <v>ASSISTENCIA JURIDICA A PESSOAS CARENTES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15000</v>
          </cell>
          <cell r="N11">
            <v>15000</v>
          </cell>
          <cell r="O11">
            <v>1302.73</v>
          </cell>
          <cell r="P11">
            <v>1302.73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4</v>
          </cell>
          <cell r="M12">
            <v>4266857</v>
          </cell>
          <cell r="N12">
            <v>71707.83</v>
          </cell>
          <cell r="O12">
            <v>51904.6</v>
          </cell>
          <cell r="P12">
            <v>51904.6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3</v>
          </cell>
          <cell r="M13">
            <v>53418282</v>
          </cell>
          <cell r="N13">
            <v>41271464.369999997</v>
          </cell>
          <cell r="O13">
            <v>17808950.690000001</v>
          </cell>
          <cell r="P13">
            <v>16627032.48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0127</v>
          </cell>
          <cell r="K14" t="str">
            <v>CUSTAS E EMOLUMENTOS - PODER JUDICIARIO</v>
          </cell>
          <cell r="L14" t="str">
            <v>3</v>
          </cell>
          <cell r="M14">
            <v>6790890</v>
          </cell>
          <cell r="N14">
            <v>6790890</v>
          </cell>
          <cell r="O14">
            <v>3876680.82</v>
          </cell>
          <cell r="P14">
            <v>3752672.15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061</v>
          </cell>
          <cell r="E15" t="str">
            <v>0569</v>
          </cell>
          <cell r="F15" t="str">
            <v>PRESTACAO JURISDICIONAL NA JUSTICA FEDERAL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0150</v>
          </cell>
          <cell r="K15" t="str">
            <v>RECURSOS NAO-FINANCEIROS DIRETAM. ARRECADADOS</v>
          </cell>
          <cell r="L15" t="str">
            <v>3</v>
          </cell>
          <cell r="M15">
            <v>800000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061</v>
          </cell>
          <cell r="E16" t="str">
            <v>0569</v>
          </cell>
          <cell r="F16" t="str">
            <v>PRESTACAO JURISDICIONAL NA JUSTICA FEDERAL</v>
          </cell>
          <cell r="G16" t="str">
            <v>4257</v>
          </cell>
          <cell r="H16" t="str">
            <v>JULGAMENTO DE CAUSAS NA JUSTICA FEDERAL</v>
          </cell>
          <cell r="I16" t="str">
            <v>1</v>
          </cell>
          <cell r="J16" t="str">
            <v>0181</v>
          </cell>
          <cell r="K16" t="str">
            <v>RECURSOS DE CONVENIOS</v>
          </cell>
          <cell r="L16" t="str">
            <v>4</v>
          </cell>
          <cell r="M16">
            <v>4951378</v>
          </cell>
          <cell r="N16">
            <v>972000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061</v>
          </cell>
          <cell r="E17" t="str">
            <v>0569</v>
          </cell>
          <cell r="F17" t="str">
            <v>PRESTACAO JURISDICIONAL NA JUSTICA FEDERAL</v>
          </cell>
          <cell r="G17" t="str">
            <v>4257</v>
          </cell>
          <cell r="H17" t="str">
            <v>JULGAMENTO DE CAUSAS NA JUSTICA FEDERAL</v>
          </cell>
          <cell r="I17" t="str">
            <v>1</v>
          </cell>
          <cell r="J17" t="str">
            <v>0181</v>
          </cell>
          <cell r="K17" t="str">
            <v>RECURSOS DE CONVENIOS</v>
          </cell>
          <cell r="L17" t="str">
            <v>3</v>
          </cell>
          <cell r="M17">
            <v>175000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12SU</v>
          </cell>
          <cell r="H18" t="str">
            <v>AQUISICAO DE EDIFICIO-ANEXO AO TRF 3. REGIAO EM SAO PAULO -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5</v>
          </cell>
          <cell r="M18">
            <v>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12SU</v>
          </cell>
          <cell r="H19" t="str">
            <v>AQUISICAO DE EDIFICIO-ANEXO AO TRF 3. REGIAO EM SAO PAULO -</v>
          </cell>
          <cell r="I19" t="str">
            <v>1</v>
          </cell>
          <cell r="J19" t="str">
            <v>0188</v>
          </cell>
          <cell r="K19" t="str">
            <v>REMUNERACAO DAS DISPONIB. DO TESOURO NACIONAL</v>
          </cell>
          <cell r="L19" t="str">
            <v>5</v>
          </cell>
          <cell r="M19">
            <v>0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15HG</v>
          </cell>
          <cell r="H20" t="str">
            <v>AQUISICAO DE IMOVEIS PARA FUNCIONAMENTO DO TRF3 DA 3. REGIAO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5</v>
          </cell>
          <cell r="M20">
            <v>900000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15HG</v>
          </cell>
          <cell r="H21" t="str">
            <v>AQUISICAO DE IMOVEIS PARA FUNCIONAMENTO DO TRF3 DA 3. REGIAO</v>
          </cell>
          <cell r="I21" t="str">
            <v>1</v>
          </cell>
          <cell r="J21" t="str">
            <v>0181</v>
          </cell>
          <cell r="K21" t="str">
            <v>RECURSOS DE CONVENIOS</v>
          </cell>
          <cell r="L21" t="str">
            <v>5</v>
          </cell>
          <cell r="M21">
            <v>9000000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15NZ</v>
          </cell>
          <cell r="H22" t="str">
            <v>REFORMA DO EDIFICIO-SEDE DO TRIBUNAL REGIONAL FEDERAL DA 3.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2500000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20TP</v>
          </cell>
          <cell r="H23" t="str">
            <v>PESSOAL ATIVO DA UNIAO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1</v>
          </cell>
          <cell r="M23">
            <v>217178176.21000001</v>
          </cell>
          <cell r="N23">
            <v>214863192.34999999</v>
          </cell>
          <cell r="O23">
            <v>214803988.91</v>
          </cell>
          <cell r="P23">
            <v>213585015.12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122</v>
          </cell>
          <cell r="E24" t="str">
            <v>0569</v>
          </cell>
          <cell r="F24" t="str">
            <v>PRESTACAO JURISDICIONAL NA JUSTICA FEDERAL</v>
          </cell>
          <cell r="G24" t="str">
            <v>216H</v>
          </cell>
          <cell r="H24" t="str">
            <v>AJUDA DE CUSTO PARA MORADIA OU AUXILIO-MORADIA A AGENTES PUB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2303742</v>
          </cell>
          <cell r="N24">
            <v>1341768.69</v>
          </cell>
          <cell r="O24">
            <v>1341768.69</v>
          </cell>
          <cell r="P24">
            <v>1341768.69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126</v>
          </cell>
          <cell r="E25" t="str">
            <v>0569</v>
          </cell>
          <cell r="F25" t="str">
            <v>PRESTACAO JURISDICIONAL NA JUSTICA FEDERAL</v>
          </cell>
          <cell r="G25" t="str">
            <v>151W</v>
          </cell>
          <cell r="H25" t="str">
            <v>DESENVOLVIMENTO E IMPLANTACAO DO SISTEMA PROCESSO JUDICIAL E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660997</v>
          </cell>
          <cell r="N25">
            <v>623888.19999999995</v>
          </cell>
          <cell r="O25">
            <v>461343.48</v>
          </cell>
          <cell r="P25">
            <v>450485.77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02</v>
          </cell>
          <cell r="D26" t="str">
            <v>131</v>
          </cell>
          <cell r="E26" t="str">
            <v>0569</v>
          </cell>
          <cell r="F26" t="str">
            <v>PRESTACAO JURISDICIONAL NA JUSTICA FEDERAL</v>
          </cell>
          <cell r="G26" t="str">
            <v>2549</v>
          </cell>
          <cell r="H26" t="str">
            <v>COMUNICACAO E DIVULGACAO INSTITUCIONAL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432274</v>
          </cell>
          <cell r="N26">
            <v>420233</v>
          </cell>
          <cell r="O26">
            <v>242591.88</v>
          </cell>
          <cell r="P26">
            <v>202159.9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02</v>
          </cell>
          <cell r="D27" t="str">
            <v>301</v>
          </cell>
          <cell r="E27" t="str">
            <v>0569</v>
          </cell>
          <cell r="F27" t="str">
            <v>PRESTACAO JURISDICIONAL NA JUSTICA FEDERAL</v>
          </cell>
          <cell r="G27" t="str">
            <v>2004</v>
          </cell>
          <cell r="H27" t="str">
            <v>ASSISTENCIA MEDICA E ODONTOLOGICA AOS SERVIDORES CIVIS, EMPR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4</v>
          </cell>
          <cell r="M27">
            <v>15000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02</v>
          </cell>
          <cell r="D28" t="str">
            <v>301</v>
          </cell>
          <cell r="E28" t="str">
            <v>0569</v>
          </cell>
          <cell r="F28" t="str">
            <v>PRESTACAO JURISDICIONAL NA JUSTICA FEDERAL</v>
          </cell>
          <cell r="G28" t="str">
            <v>2004</v>
          </cell>
          <cell r="H28" t="str">
            <v>ASSISTENCIA MEDICA E ODONTOLOGICA AOS SERVIDORES CIVIS, EMPR</v>
          </cell>
          <cell r="I28" t="str">
            <v>2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11979420</v>
          </cell>
          <cell r="N28">
            <v>11884699.810000001</v>
          </cell>
          <cell r="O28">
            <v>6019885.9000000004</v>
          </cell>
          <cell r="P28">
            <v>6019885.9000000004</v>
          </cell>
        </row>
        <row r="29">
          <cell r="A29" t="str">
            <v>12104</v>
          </cell>
          <cell r="B29" t="str">
            <v>TRIBUNAL REGIONAL FEDERAL DA 3A. REGIAO</v>
          </cell>
          <cell r="C29" t="str">
            <v>02</v>
          </cell>
          <cell r="D29" t="str">
            <v>331</v>
          </cell>
          <cell r="E29" t="str">
            <v>0569</v>
          </cell>
          <cell r="F29" t="str">
            <v>PRESTACAO JURISDICIONAL NA JUSTICA FEDERAL</v>
          </cell>
          <cell r="G29" t="str">
            <v>00M1</v>
          </cell>
          <cell r="H29" t="str">
            <v>BENEFICIOS ASSISTENCIAIS DECORRENTES DO AUXILIO-FUNERAL E NA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59449.94</v>
          </cell>
          <cell r="N29">
            <v>59449.94</v>
          </cell>
          <cell r="O29">
            <v>59449.94</v>
          </cell>
          <cell r="P29">
            <v>59449.94</v>
          </cell>
        </row>
        <row r="30">
          <cell r="A30" t="str">
            <v>12104</v>
          </cell>
          <cell r="B30" t="str">
            <v>TRIBUNAL REGIONAL FEDERAL DA 3A. REGIAO</v>
          </cell>
          <cell r="C30" t="str">
            <v>02</v>
          </cell>
          <cell r="D30" t="str">
            <v>331</v>
          </cell>
          <cell r="E30" t="str">
            <v>0569</v>
          </cell>
          <cell r="F30" t="str">
            <v>PRESTACAO JURISDICIONAL NA JUSTICA FEDERAL</v>
          </cell>
          <cell r="G30" t="str">
            <v>2010</v>
          </cell>
          <cell r="H30" t="str">
            <v>ASSISTENCIA PRE-ESCOLAR AOS DEPENDENTES DOS SERVIDORES CIVIS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2063448</v>
          </cell>
          <cell r="N30">
            <v>2063448</v>
          </cell>
          <cell r="O30">
            <v>1223949</v>
          </cell>
          <cell r="P30">
            <v>1223949</v>
          </cell>
        </row>
        <row r="31">
          <cell r="A31" t="str">
            <v>12104</v>
          </cell>
          <cell r="B31" t="str">
            <v>TRIBUNAL REGIONAL FEDERAL DA 3A. REGIAO</v>
          </cell>
          <cell r="C31" t="str">
            <v>02</v>
          </cell>
          <cell r="D31" t="str">
            <v>331</v>
          </cell>
          <cell r="E31" t="str">
            <v>0569</v>
          </cell>
          <cell r="F31" t="str">
            <v>PRESTACAO JURISDICIONAL NA JUSTICA FEDERAL</v>
          </cell>
          <cell r="G31" t="str">
            <v>2011</v>
          </cell>
          <cell r="H31" t="str">
            <v>AUXILIO-TRANSPORTE AOS SERVIDORES CIVIS, EMPREGADOS E MILITA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3</v>
          </cell>
          <cell r="M31">
            <v>1485000</v>
          </cell>
          <cell r="N31">
            <v>1485000</v>
          </cell>
          <cell r="O31">
            <v>615759.06000000006</v>
          </cell>
          <cell r="P31">
            <v>615759.06000000006</v>
          </cell>
        </row>
        <row r="32">
          <cell r="A32" t="str">
            <v>12104</v>
          </cell>
          <cell r="B32" t="str">
            <v>TRIBUNAL REGIONAL FEDERAL DA 3A. REGIAO</v>
          </cell>
          <cell r="C32" t="str">
            <v>02</v>
          </cell>
          <cell r="D32" t="str">
            <v>331</v>
          </cell>
          <cell r="E32" t="str">
            <v>0569</v>
          </cell>
          <cell r="F32" t="str">
            <v>PRESTACAO JURISDICIONAL NA JUSTICA FEDERAL</v>
          </cell>
          <cell r="G32" t="str">
            <v>2012</v>
          </cell>
          <cell r="H32" t="str">
            <v>AUXILIO-ALIMENTACAO AOS SERVIDORES CIVIS, EMPREGADOS E MILIT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3</v>
          </cell>
          <cell r="M32">
            <v>19423248</v>
          </cell>
          <cell r="N32">
            <v>19423248</v>
          </cell>
          <cell r="O32">
            <v>11304061.49</v>
          </cell>
          <cell r="P32">
            <v>11304061.49</v>
          </cell>
        </row>
        <row r="33">
          <cell r="A33" t="str">
            <v>12104</v>
          </cell>
          <cell r="B33" t="str">
            <v>TRIBUNAL REGIONAL FEDERAL DA 3A. REGIAO</v>
          </cell>
          <cell r="C33" t="str">
            <v>02</v>
          </cell>
          <cell r="D33" t="str">
            <v>846</v>
          </cell>
          <cell r="E33" t="str">
            <v>0569</v>
          </cell>
          <cell r="F33" t="str">
            <v>PRESTACAO JURISDICIONAL NA JUSTICA FEDERAL</v>
          </cell>
          <cell r="G33" t="str">
            <v>09HB</v>
          </cell>
          <cell r="H33" t="str">
            <v>CONTRIBUICAO DA UNIAO, DE SUAS AUTARQUIAS E FUNDACOES PARA O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1</v>
          </cell>
          <cell r="M33">
            <v>35213131.289999999</v>
          </cell>
          <cell r="N33">
            <v>35213131.289999999</v>
          </cell>
          <cell r="O33">
            <v>35213131.289999999</v>
          </cell>
          <cell r="P33">
            <v>35213049.810000002</v>
          </cell>
        </row>
        <row r="34">
          <cell r="A34" t="str">
            <v>12104</v>
          </cell>
          <cell r="B34" t="str">
            <v>TRIBUNAL REGIONAL FEDERAL DA 3A. REGIAO</v>
          </cell>
          <cell r="C34" t="str">
            <v>09</v>
          </cell>
          <cell r="D34" t="str">
            <v>272</v>
          </cell>
          <cell r="E34" t="str">
            <v>0089</v>
          </cell>
          <cell r="F34" t="str">
            <v>PREVIDENCIA DE INATIVOS E PENSIONISTAS DA UNIAO</v>
          </cell>
          <cell r="G34" t="str">
            <v>0181</v>
          </cell>
          <cell r="H34" t="str">
            <v>APOSENTADORIAS E PENSOES - SERVIDORES CIVIS</v>
          </cell>
          <cell r="I34" t="str">
            <v>2</v>
          </cell>
          <cell r="J34" t="str">
            <v>0156</v>
          </cell>
          <cell r="K34" t="str">
            <v>CONTRIBUICAO PLANO SEGURIDADE SOCIAL SERVIDOR</v>
          </cell>
          <cell r="L34" t="str">
            <v>1</v>
          </cell>
          <cell r="M34">
            <v>2485247.9500000002</v>
          </cell>
          <cell r="N34">
            <v>2485247.9500000002</v>
          </cell>
          <cell r="O34">
            <v>2485247.9500000002</v>
          </cell>
          <cell r="P34">
            <v>2465317.27</v>
          </cell>
        </row>
        <row r="35">
          <cell r="A35" t="str">
            <v>12104</v>
          </cell>
          <cell r="B35" t="str">
            <v>TRIBUNAL REGIONAL FEDERAL DA 3A. REGIAO</v>
          </cell>
          <cell r="C35" t="str">
            <v>09</v>
          </cell>
          <cell r="D35" t="str">
            <v>272</v>
          </cell>
          <cell r="E35" t="str">
            <v>0089</v>
          </cell>
          <cell r="F35" t="str">
            <v>PREVIDENCIA DE INATIVOS E PENSIONISTAS DA UNIAO</v>
          </cell>
          <cell r="G35" t="str">
            <v>0181</v>
          </cell>
          <cell r="H35" t="str">
            <v>APOSENTADORIAS E PENSOES - SERVIDORES CIVIS</v>
          </cell>
          <cell r="I35" t="str">
            <v>2</v>
          </cell>
          <cell r="J35" t="str">
            <v>0169</v>
          </cell>
          <cell r="K35" t="str">
            <v>CONTRIB.PATRONAL P/PLANO DE SEGURID.SOC.SERV.</v>
          </cell>
          <cell r="L35" t="str">
            <v>1</v>
          </cell>
          <cell r="M35">
            <v>55200000</v>
          </cell>
          <cell r="N35">
            <v>55200000</v>
          </cell>
          <cell r="O35">
            <v>55200000</v>
          </cell>
          <cell r="P35">
            <v>54887934.590000004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tabSelected="1" view="pageBreakPreview" zoomScale="65" zoomScaleNormal="70" zoomScaleSheetLayoutView="65" workbookViewId="0"/>
  </sheetViews>
  <sheetFormatPr defaultRowHeight="25.5" customHeight="1" x14ac:dyDescent="0.2"/>
  <cols>
    <col min="1" max="1" width="14.85546875" style="62" customWidth="1"/>
    <col min="2" max="2" width="39" style="62" customWidth="1"/>
    <col min="3" max="3" width="11.85546875" style="62" customWidth="1"/>
    <col min="4" max="4" width="19.28515625" style="62" customWidth="1"/>
    <col min="5" max="5" width="44.7109375" style="62" customWidth="1"/>
    <col min="6" max="6" width="61.5703125" style="62" customWidth="1"/>
    <col min="7" max="7" width="8.140625" style="63" customWidth="1"/>
    <col min="8" max="8" width="9.140625" style="63"/>
    <col min="9" max="9" width="36" style="63" customWidth="1"/>
    <col min="10" max="10" width="9.140625" style="63"/>
    <col min="11" max="11" width="13.28515625" style="63" customWidth="1"/>
    <col min="12" max="12" width="12" style="63" customWidth="1"/>
    <col min="13" max="13" width="13.85546875" style="63" customWidth="1"/>
    <col min="14" max="14" width="11.140625" style="63" customWidth="1"/>
    <col min="15" max="15" width="15.85546875" style="63" customWidth="1"/>
    <col min="16" max="16" width="12" style="64" bestFit="1" customWidth="1"/>
    <col min="17" max="17" width="11" style="63" customWidth="1"/>
    <col min="18" max="18" width="16.85546875" style="64" customWidth="1"/>
    <col min="19" max="19" width="21.5703125" style="63" customWidth="1"/>
    <col min="20" max="20" width="9.42578125" style="64" bestFit="1" customWidth="1"/>
    <col min="21" max="21" width="14.140625" style="5" bestFit="1" customWidth="1"/>
    <col min="22" max="22" width="9.42578125" style="5" bestFit="1" customWidth="1"/>
    <col min="23" max="23" width="14.42578125" style="5" customWidth="1"/>
    <col min="24" max="24" width="9.425781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42917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+'[1]Access-Jul'!A10</f>
        <v>12101</v>
      </c>
      <c r="B10" s="39" t="str">
        <f>+'[1]Access-Jul'!B10</f>
        <v>JUSTICA FEDERAL DE PRIMEIRO GRAU</v>
      </c>
      <c r="C10" s="40" t="str">
        <f>CONCATENATE('[1]Access-Jul'!C10,".",'[1]Access-Jul'!D10)</f>
        <v>02.061</v>
      </c>
      <c r="D10" s="40" t="str">
        <f>CONCATENATE('[1]Access-Jul'!E10,".",'[1]Access-Jul'!G10)</f>
        <v>0569.4257</v>
      </c>
      <c r="E10" s="39" t="str">
        <f>+'[1]Access-Jul'!F10</f>
        <v>PRESTACAO JURISDICIONAL NA JUSTICA FEDERAL</v>
      </c>
      <c r="F10" s="41" t="str">
        <f>+'[1]Access-Jul'!H10</f>
        <v>JULGAMENTO DE CAUSAS NA JUSTICA FEDERAL</v>
      </c>
      <c r="G10" s="38" t="str">
        <f>IF('[1]Access-Jul'!I10="1","F","S")</f>
        <v>F</v>
      </c>
      <c r="H10" s="38" t="str">
        <f>+'[1]Access-Jul'!J10</f>
        <v>0181</v>
      </c>
      <c r="I10" s="42" t="str">
        <f>+'[1]Access-Jul'!K10</f>
        <v>RECURSOS DE CONVENIOS</v>
      </c>
      <c r="J10" s="38" t="str">
        <f>+'[1]Access-Jul'!L10</f>
        <v>4</v>
      </c>
      <c r="K10" s="43"/>
      <c r="L10" s="44"/>
      <c r="M10" s="44"/>
      <c r="N10" s="45">
        <f>+K10+L10-M10</f>
        <v>0</v>
      </c>
      <c r="O10" s="43"/>
      <c r="P10" s="46">
        <f>'[1]Access-Jul'!M10</f>
        <v>2879133</v>
      </c>
      <c r="Q10" s="46"/>
      <c r="R10" s="46">
        <f>N10-O10+P10</f>
        <v>2879133</v>
      </c>
      <c r="S10" s="46">
        <f>'[1]Access-Jul'!N10</f>
        <v>0</v>
      </c>
      <c r="T10" s="47">
        <f>IF(R10&gt;0,S10/R10,0)</f>
        <v>0</v>
      </c>
      <c r="U10" s="46">
        <f>'[1]Access-Jul'!O10</f>
        <v>0</v>
      </c>
      <c r="V10" s="48">
        <f>IF(R10&gt;0,U10/R10,0)</f>
        <v>0</v>
      </c>
      <c r="W10" s="46">
        <f>'[1]Access-Jul'!P10</f>
        <v>0</v>
      </c>
      <c r="X10" s="48">
        <f>IF(R10&gt;0,W10/R10,0)</f>
        <v>0</v>
      </c>
    </row>
    <row r="11" spans="1:24" ht="25.5" customHeight="1" x14ac:dyDescent="0.2">
      <c r="A11" s="49" t="str">
        <f>+'[1]Access-Jul'!A11</f>
        <v>12104</v>
      </c>
      <c r="B11" s="50" t="str">
        <f>+'[1]Access-Jul'!B11</f>
        <v>TRIBUNAL REGIONAL FEDERAL DA 3A. REGIAO</v>
      </c>
      <c r="C11" s="49" t="str">
        <f>CONCATENATE('[1]Access-Jul'!C11,".",'[1]Access-Jul'!D11)</f>
        <v>02.061</v>
      </c>
      <c r="D11" s="49" t="str">
        <f>CONCATENATE('[1]Access-Jul'!E11,".",'[1]Access-Jul'!G11)</f>
        <v>0569.4224</v>
      </c>
      <c r="E11" s="50" t="str">
        <f>+'[1]Access-Jul'!F11</f>
        <v>PRESTACAO JURISDICIONAL NA JUSTICA FEDERAL</v>
      </c>
      <c r="F11" s="51" t="str">
        <f>+'[1]Access-Jul'!H11</f>
        <v>ASSISTENCIA JURIDICA A PESSOAS CARENTES</v>
      </c>
      <c r="G11" s="49" t="str">
        <f>IF('[1]Access-Jul'!I11="1","F","S")</f>
        <v>F</v>
      </c>
      <c r="H11" s="49" t="str">
        <f>+'[1]Access-Jul'!J11</f>
        <v>0100</v>
      </c>
      <c r="I11" s="50" t="str">
        <f>+'[1]Access-Jul'!K11</f>
        <v>RECURSOS ORDINARIOS</v>
      </c>
      <c r="J11" s="49" t="str">
        <f>+'[1]Access-Jul'!L11</f>
        <v>3</v>
      </c>
      <c r="K11" s="52"/>
      <c r="L11" s="52"/>
      <c r="M11" s="52"/>
      <c r="N11" s="53">
        <f t="shared" ref="N11:N32" si="0">+K11+L11-M11</f>
        <v>0</v>
      </c>
      <c r="O11" s="52"/>
      <c r="P11" s="54">
        <f>'[1]Access-Jul'!M11</f>
        <v>15000</v>
      </c>
      <c r="Q11" s="54"/>
      <c r="R11" s="54">
        <f t="shared" ref="R11:R32" si="1">N11-O11+P11</f>
        <v>15000</v>
      </c>
      <c r="S11" s="54">
        <f>'[1]Access-Jul'!N11</f>
        <v>15000</v>
      </c>
      <c r="T11" s="55">
        <f t="shared" ref="T11:T36" si="2">IF(R11&gt;0,S11/R11,0)</f>
        <v>1</v>
      </c>
      <c r="U11" s="54">
        <f>'[1]Access-Jul'!O11</f>
        <v>1302.73</v>
      </c>
      <c r="V11" s="55">
        <f t="shared" ref="V11:V36" si="3">IF(R11&gt;0,U11/R11,0)</f>
        <v>8.6848666666666671E-2</v>
      </c>
      <c r="W11" s="54">
        <f>'[1]Access-Jul'!P11</f>
        <v>1302.73</v>
      </c>
      <c r="X11" s="55">
        <f t="shared" ref="X11:X36" si="4">IF(R11&gt;0,W11/R11,0)</f>
        <v>8.6848666666666671E-2</v>
      </c>
    </row>
    <row r="12" spans="1:24" ht="25.5" customHeight="1" x14ac:dyDescent="0.2">
      <c r="A12" s="49" t="str">
        <f>+'[1]Access-Jul'!A12</f>
        <v>12104</v>
      </c>
      <c r="B12" s="50" t="str">
        <f>+'[1]Access-Jul'!B12</f>
        <v>TRIBUNAL REGIONAL FEDERAL DA 3A. REGIAO</v>
      </c>
      <c r="C12" s="49" t="str">
        <f>CONCATENATE('[1]Access-Jul'!C12,".",'[1]Access-Jul'!D12)</f>
        <v>02.061</v>
      </c>
      <c r="D12" s="49" t="str">
        <f>CONCATENATE('[1]Access-Jul'!E12,".",'[1]Access-Jul'!G12)</f>
        <v>0569.4257</v>
      </c>
      <c r="E12" s="50" t="str">
        <f>+'[1]Access-Jul'!F12</f>
        <v>PRESTACAO JURISDICIONAL NA JUSTICA FEDERAL</v>
      </c>
      <c r="F12" s="50" t="str">
        <f>+'[1]Access-Jul'!H12</f>
        <v>JULGAMENTO DE CAUSAS NA JUSTICA FEDERAL</v>
      </c>
      <c r="G12" s="49" t="str">
        <f>IF('[1]Access-Jul'!I12="1","F","S")</f>
        <v>F</v>
      </c>
      <c r="H12" s="49" t="str">
        <f>+'[1]Access-Jul'!J12</f>
        <v>0100</v>
      </c>
      <c r="I12" s="50" t="str">
        <f>+'[1]Access-Jul'!K12</f>
        <v>RECURSOS ORDINARIOS</v>
      </c>
      <c r="J12" s="49" t="str">
        <f>+'[1]Access-Jul'!L12</f>
        <v>4</v>
      </c>
      <c r="K12" s="54"/>
      <c r="L12" s="54"/>
      <c r="M12" s="54"/>
      <c r="N12" s="52">
        <f t="shared" si="0"/>
        <v>0</v>
      </c>
      <c r="O12" s="54"/>
      <c r="P12" s="54">
        <f>'[1]Access-Jul'!M12</f>
        <v>4266857</v>
      </c>
      <c r="Q12" s="54"/>
      <c r="R12" s="54">
        <f t="shared" si="1"/>
        <v>4266857</v>
      </c>
      <c r="S12" s="56">
        <f>'[1]Access-Jul'!N12</f>
        <v>71707.83</v>
      </c>
      <c r="T12" s="55">
        <f t="shared" si="2"/>
        <v>1.6805772961221807E-2</v>
      </c>
      <c r="U12" s="54">
        <f>'[1]Access-Jul'!O12</f>
        <v>51904.6</v>
      </c>
      <c r="V12" s="55">
        <f t="shared" si="3"/>
        <v>1.2164597969887437E-2</v>
      </c>
      <c r="W12" s="54">
        <f>'[1]Access-Jul'!P12</f>
        <v>51904.6</v>
      </c>
      <c r="X12" s="55">
        <f t="shared" si="4"/>
        <v>1.2164597969887437E-2</v>
      </c>
    </row>
    <row r="13" spans="1:24" ht="25.5" customHeight="1" x14ac:dyDescent="0.2">
      <c r="A13" s="49" t="str">
        <f>+'[1]Access-Jul'!A13</f>
        <v>12104</v>
      </c>
      <c r="B13" s="50" t="str">
        <f>+'[1]Access-Jul'!B13</f>
        <v>TRIBUNAL REGIONAL FEDERAL DA 3A. REGIAO</v>
      </c>
      <c r="C13" s="49" t="str">
        <f>CONCATENATE('[1]Access-Jul'!C13,".",'[1]Access-Jul'!D13)</f>
        <v>02.061</v>
      </c>
      <c r="D13" s="49" t="str">
        <f>CONCATENATE('[1]Access-Jul'!E13,".",'[1]Access-Jul'!G13)</f>
        <v>0569.4257</v>
      </c>
      <c r="E13" s="50" t="str">
        <f>+'[1]Access-Jul'!F13</f>
        <v>PRESTACAO JURISDICIONAL NA JUSTICA FEDERAL</v>
      </c>
      <c r="F13" s="50" t="str">
        <f>+'[1]Access-Jul'!H13</f>
        <v>JULGAMENTO DE CAUSAS NA JUSTICA FEDERAL</v>
      </c>
      <c r="G13" s="49" t="str">
        <f>IF('[1]Access-Jul'!I13="1","F","S")</f>
        <v>F</v>
      </c>
      <c r="H13" s="49" t="str">
        <f>+'[1]Access-Jul'!J13</f>
        <v>0100</v>
      </c>
      <c r="I13" s="50" t="str">
        <f>+'[1]Access-Jul'!K13</f>
        <v>RECURSOS ORDINARIOS</v>
      </c>
      <c r="J13" s="49" t="str">
        <f>+'[1]Access-Jul'!L13</f>
        <v>3</v>
      </c>
      <c r="K13" s="54"/>
      <c r="L13" s="54"/>
      <c r="M13" s="54"/>
      <c r="N13" s="52">
        <f t="shared" si="0"/>
        <v>0</v>
      </c>
      <c r="O13" s="54"/>
      <c r="P13" s="54">
        <f>'[1]Access-Jul'!M13</f>
        <v>53418282</v>
      </c>
      <c r="Q13" s="54"/>
      <c r="R13" s="54">
        <f t="shared" si="1"/>
        <v>53418282</v>
      </c>
      <c r="S13" s="56">
        <f>'[1]Access-Jul'!N13</f>
        <v>41271464.369999997</v>
      </c>
      <c r="T13" s="55">
        <f t="shared" si="2"/>
        <v>0.77260935441540401</v>
      </c>
      <c r="U13" s="54">
        <f>'[1]Access-Jul'!O13</f>
        <v>17808950.690000001</v>
      </c>
      <c r="V13" s="55">
        <f t="shared" si="3"/>
        <v>0.33338681109212764</v>
      </c>
      <c r="W13" s="54">
        <f>'[1]Access-Jul'!P13</f>
        <v>16627032.48</v>
      </c>
      <c r="X13" s="55">
        <f t="shared" si="4"/>
        <v>0.31126108623261228</v>
      </c>
    </row>
    <row r="14" spans="1:24" ht="25.5" customHeight="1" x14ac:dyDescent="0.2">
      <c r="A14" s="49" t="str">
        <f>+'[1]Access-Jul'!A14</f>
        <v>12104</v>
      </c>
      <c r="B14" s="50" t="str">
        <f>+'[1]Access-Jul'!B14</f>
        <v>TRIBUNAL REGIONAL FEDERAL DA 3A. REGIAO</v>
      </c>
      <c r="C14" s="49" t="str">
        <f>CONCATENATE('[1]Access-Jul'!C14,".",'[1]Access-Jul'!D14)</f>
        <v>02.061</v>
      </c>
      <c r="D14" s="49" t="str">
        <f>CONCATENATE('[1]Access-Jul'!E14,".",'[1]Access-Jul'!G14)</f>
        <v>0569.4257</v>
      </c>
      <c r="E14" s="50" t="str">
        <f>+'[1]Access-Jul'!F14</f>
        <v>PRESTACAO JURISDICIONAL NA JUSTICA FEDERAL</v>
      </c>
      <c r="F14" s="50" t="str">
        <f>+'[1]Access-Jul'!H14</f>
        <v>JULGAMENTO DE CAUSAS NA JUSTICA FEDERAL</v>
      </c>
      <c r="G14" s="49" t="str">
        <f>IF('[1]Access-Jul'!I14="1","F","S")</f>
        <v>F</v>
      </c>
      <c r="H14" s="49" t="str">
        <f>+'[1]Access-Jul'!J14</f>
        <v>0127</v>
      </c>
      <c r="I14" s="50" t="str">
        <f>+'[1]Access-Jul'!K14</f>
        <v>CUSTAS E EMOLUMENTOS - PODER JUDICIARIO</v>
      </c>
      <c r="J14" s="49" t="str">
        <f>+'[1]Access-Jul'!L14</f>
        <v>3</v>
      </c>
      <c r="K14" s="54"/>
      <c r="L14" s="54"/>
      <c r="M14" s="54"/>
      <c r="N14" s="52">
        <f t="shared" si="0"/>
        <v>0</v>
      </c>
      <c r="O14" s="54"/>
      <c r="P14" s="54">
        <f>'[1]Access-Jul'!M14</f>
        <v>6790890</v>
      </c>
      <c r="Q14" s="54"/>
      <c r="R14" s="54">
        <f t="shared" si="1"/>
        <v>6790890</v>
      </c>
      <c r="S14" s="56">
        <f>'[1]Access-Jul'!N14</f>
        <v>6790890</v>
      </c>
      <c r="T14" s="55">
        <f t="shared" si="2"/>
        <v>1</v>
      </c>
      <c r="U14" s="54">
        <f>'[1]Access-Jul'!O14</f>
        <v>3876680.82</v>
      </c>
      <c r="V14" s="55">
        <f t="shared" si="3"/>
        <v>0.57086491166842634</v>
      </c>
      <c r="W14" s="54">
        <f>'[1]Access-Jul'!P14</f>
        <v>3752672.15</v>
      </c>
      <c r="X14" s="55">
        <f t="shared" si="4"/>
        <v>0.55260387813673906</v>
      </c>
    </row>
    <row r="15" spans="1:24" ht="25.5" customHeight="1" x14ac:dyDescent="0.2">
      <c r="A15" s="49" t="str">
        <f>+'[1]Access-Jul'!A15</f>
        <v>12104</v>
      </c>
      <c r="B15" s="50" t="str">
        <f>+'[1]Access-Jul'!B15</f>
        <v>TRIBUNAL REGIONAL FEDERAL DA 3A. REGIAO</v>
      </c>
      <c r="C15" s="49" t="str">
        <f>CONCATENATE('[1]Access-Jul'!C15,".",'[1]Access-Jul'!D15)</f>
        <v>02.061</v>
      </c>
      <c r="D15" s="49" t="str">
        <f>CONCATENATE('[1]Access-Jul'!E15,".",'[1]Access-Jul'!G15)</f>
        <v>0569.4257</v>
      </c>
      <c r="E15" s="50" t="str">
        <f>+'[1]Access-Jul'!F15</f>
        <v>PRESTACAO JURISDICIONAL NA JUSTICA FEDERAL</v>
      </c>
      <c r="F15" s="50" t="str">
        <f>+'[1]Access-Jul'!H15</f>
        <v>JULGAMENTO DE CAUSAS NA JUSTICA FEDERAL</v>
      </c>
      <c r="G15" s="49" t="str">
        <f>IF('[1]Access-Jul'!I15="1","F","S")</f>
        <v>F</v>
      </c>
      <c r="H15" s="49" t="str">
        <f>+'[1]Access-Jul'!J15</f>
        <v>0150</v>
      </c>
      <c r="I15" s="50" t="str">
        <f>+'[1]Access-Jul'!K15</f>
        <v>RECURSOS NAO-FINANCEIROS DIRETAM. ARRECADADOS</v>
      </c>
      <c r="J15" s="49" t="str">
        <f>+'[1]Access-Jul'!L15</f>
        <v>3</v>
      </c>
      <c r="K15" s="52"/>
      <c r="L15" s="52"/>
      <c r="M15" s="52"/>
      <c r="N15" s="52">
        <f t="shared" si="0"/>
        <v>0</v>
      </c>
      <c r="O15" s="52"/>
      <c r="P15" s="54">
        <f>'[1]Access-Jul'!M15</f>
        <v>800000</v>
      </c>
      <c r="Q15" s="54"/>
      <c r="R15" s="54">
        <f t="shared" si="1"/>
        <v>800000</v>
      </c>
      <c r="S15" s="56">
        <f>'[1]Access-Jul'!N15</f>
        <v>0</v>
      </c>
      <c r="T15" s="55">
        <f t="shared" si="2"/>
        <v>0</v>
      </c>
      <c r="U15" s="54">
        <f>'[1]Access-Jul'!O15</f>
        <v>0</v>
      </c>
      <c r="V15" s="55">
        <f t="shared" si="3"/>
        <v>0</v>
      </c>
      <c r="W15" s="54">
        <f>'[1]Access-Jul'!P15</f>
        <v>0</v>
      </c>
      <c r="X15" s="55">
        <f t="shared" si="4"/>
        <v>0</v>
      </c>
    </row>
    <row r="16" spans="1:24" ht="25.5" customHeight="1" x14ac:dyDescent="0.2">
      <c r="A16" s="49" t="str">
        <f>+'[1]Access-Jul'!A16</f>
        <v>12104</v>
      </c>
      <c r="B16" s="50" t="str">
        <f>+'[1]Access-Jul'!B16</f>
        <v>TRIBUNAL REGIONAL FEDERAL DA 3A. REGIAO</v>
      </c>
      <c r="C16" s="49" t="str">
        <f>CONCATENATE('[1]Access-Jul'!C16,".",'[1]Access-Jul'!D16)</f>
        <v>02.061</v>
      </c>
      <c r="D16" s="49" t="str">
        <f>CONCATENATE('[1]Access-Jul'!E16,".",'[1]Access-Jul'!G16)</f>
        <v>0569.4257</v>
      </c>
      <c r="E16" s="50" t="str">
        <f>+'[1]Access-Jul'!F16</f>
        <v>PRESTACAO JURISDICIONAL NA JUSTICA FEDERAL</v>
      </c>
      <c r="F16" s="50" t="str">
        <f>+'[1]Access-Jul'!H16</f>
        <v>JULGAMENTO DE CAUSAS NA JUSTICA FEDERAL</v>
      </c>
      <c r="G16" s="49" t="str">
        <f>IF('[1]Access-Jul'!I16="1","F","S")</f>
        <v>F</v>
      </c>
      <c r="H16" s="49" t="str">
        <f>+'[1]Access-Jul'!J16</f>
        <v>0181</v>
      </c>
      <c r="I16" s="50" t="str">
        <f>+'[1]Access-Jul'!K16</f>
        <v>RECURSOS DE CONVENIOS</v>
      </c>
      <c r="J16" s="49" t="str">
        <f>+'[1]Access-Jul'!L16</f>
        <v>4</v>
      </c>
      <c r="K16" s="54"/>
      <c r="L16" s="54"/>
      <c r="M16" s="54"/>
      <c r="N16" s="52">
        <f t="shared" si="0"/>
        <v>0</v>
      </c>
      <c r="O16" s="54"/>
      <c r="P16" s="54">
        <f>'[1]Access-Jul'!M16</f>
        <v>4951378</v>
      </c>
      <c r="Q16" s="54"/>
      <c r="R16" s="54">
        <f t="shared" si="1"/>
        <v>4951378</v>
      </c>
      <c r="S16" s="56">
        <f>'[1]Access-Jul'!N16</f>
        <v>972000</v>
      </c>
      <c r="T16" s="55">
        <f t="shared" si="2"/>
        <v>0.19630898711429423</v>
      </c>
      <c r="U16" s="54">
        <f>'[1]Access-Jul'!O16</f>
        <v>0</v>
      </c>
      <c r="V16" s="55">
        <f t="shared" si="3"/>
        <v>0</v>
      </c>
      <c r="W16" s="54">
        <f>'[1]Access-Jul'!P16</f>
        <v>0</v>
      </c>
      <c r="X16" s="55">
        <f t="shared" si="4"/>
        <v>0</v>
      </c>
    </row>
    <row r="17" spans="1:24" ht="25.5" customHeight="1" x14ac:dyDescent="0.2">
      <c r="A17" s="49" t="str">
        <f>+'[1]Access-Jul'!A17</f>
        <v>12104</v>
      </c>
      <c r="B17" s="50" t="str">
        <f>+'[1]Access-Jul'!B17</f>
        <v>TRIBUNAL REGIONAL FEDERAL DA 3A. REGIAO</v>
      </c>
      <c r="C17" s="49" t="str">
        <f>CONCATENATE('[1]Access-Jul'!C17,".",'[1]Access-Jul'!D17)</f>
        <v>02.061</v>
      </c>
      <c r="D17" s="49" t="str">
        <f>CONCATENATE('[1]Access-Jul'!E17,".",'[1]Access-Jul'!G17)</f>
        <v>0569.4257</v>
      </c>
      <c r="E17" s="50" t="str">
        <f>+'[1]Access-Jul'!F17</f>
        <v>PRESTACAO JURISDICIONAL NA JUSTICA FEDERAL</v>
      </c>
      <c r="F17" s="50" t="str">
        <f>+'[1]Access-Jul'!H17</f>
        <v>JULGAMENTO DE CAUSAS NA JUSTICA FEDERAL</v>
      </c>
      <c r="G17" s="49" t="str">
        <f>IF('[1]Access-Jul'!I17="1","F","S")</f>
        <v>F</v>
      </c>
      <c r="H17" s="49" t="str">
        <f>+'[1]Access-Jul'!J17</f>
        <v>0181</v>
      </c>
      <c r="I17" s="50" t="str">
        <f>+'[1]Access-Jul'!K17</f>
        <v>RECURSOS DE CONVENIOS</v>
      </c>
      <c r="J17" s="49" t="str">
        <f>+'[1]Access-Jul'!L17</f>
        <v>3</v>
      </c>
      <c r="K17" s="54"/>
      <c r="L17" s="54"/>
      <c r="M17" s="54"/>
      <c r="N17" s="52">
        <f t="shared" si="0"/>
        <v>0</v>
      </c>
      <c r="O17" s="54"/>
      <c r="P17" s="54">
        <f>'[1]Access-Jul'!M17</f>
        <v>175000</v>
      </c>
      <c r="Q17" s="54"/>
      <c r="R17" s="54">
        <f t="shared" si="1"/>
        <v>175000</v>
      </c>
      <c r="S17" s="56">
        <f>'[1]Access-Jul'!N17</f>
        <v>0</v>
      </c>
      <c r="T17" s="55">
        <f t="shared" si="2"/>
        <v>0</v>
      </c>
      <c r="U17" s="54">
        <f>'[1]Access-Jul'!O17</f>
        <v>0</v>
      </c>
      <c r="V17" s="55">
        <f t="shared" si="3"/>
        <v>0</v>
      </c>
      <c r="W17" s="54">
        <f>'[1]Access-Jul'!P17</f>
        <v>0</v>
      </c>
      <c r="X17" s="55">
        <f t="shared" si="4"/>
        <v>0</v>
      </c>
    </row>
    <row r="18" spans="1:24" ht="25.5" customHeight="1" x14ac:dyDescent="0.2">
      <c r="A18" s="49" t="str">
        <f>+'[1]Access-Jul'!A18</f>
        <v>12104</v>
      </c>
      <c r="B18" s="50" t="str">
        <f>+'[1]Access-Jul'!B18</f>
        <v>TRIBUNAL REGIONAL FEDERAL DA 3A. REGIAO</v>
      </c>
      <c r="C18" s="49" t="str">
        <f>CONCATENATE('[1]Access-Jul'!C18,".",'[1]Access-Jul'!D18)</f>
        <v>02.122</v>
      </c>
      <c r="D18" s="49" t="str">
        <f>CONCATENATE('[1]Access-Jul'!E18,".",'[1]Access-Jul'!G18)</f>
        <v>0569.12SU</v>
      </c>
      <c r="E18" s="50" t="str">
        <f>+'[1]Access-Jul'!F18</f>
        <v>PRESTACAO JURISDICIONAL NA JUSTICA FEDERAL</v>
      </c>
      <c r="F18" s="50" t="str">
        <f>+'[1]Access-Jul'!H18</f>
        <v>AQUISICAO DE EDIFICIO-ANEXO AO TRF 3. REGIAO EM SAO PAULO -</v>
      </c>
      <c r="G18" s="49" t="str">
        <f>IF('[1]Access-Jul'!I18="1","F","S")</f>
        <v>F</v>
      </c>
      <c r="H18" s="49" t="str">
        <f>+'[1]Access-Jul'!J18</f>
        <v>0100</v>
      </c>
      <c r="I18" s="50" t="str">
        <f>+'[1]Access-Jul'!K18</f>
        <v>RECURSOS ORDINARIOS</v>
      </c>
      <c r="J18" s="49" t="str">
        <f>+'[1]Access-Jul'!L18</f>
        <v>5</v>
      </c>
      <c r="K18" s="52"/>
      <c r="L18" s="52"/>
      <c r="M18" s="52"/>
      <c r="N18" s="52">
        <f t="shared" si="0"/>
        <v>0</v>
      </c>
      <c r="O18" s="52"/>
      <c r="P18" s="54">
        <f>'[1]Access-Jul'!M18</f>
        <v>0</v>
      </c>
      <c r="Q18" s="54"/>
      <c r="R18" s="54">
        <f t="shared" si="1"/>
        <v>0</v>
      </c>
      <c r="S18" s="56">
        <f>'[1]Access-Jul'!N18</f>
        <v>0</v>
      </c>
      <c r="T18" s="55">
        <f t="shared" si="2"/>
        <v>0</v>
      </c>
      <c r="U18" s="54">
        <f>'[1]Access-Jul'!O18</f>
        <v>0</v>
      </c>
      <c r="V18" s="55">
        <f t="shared" si="3"/>
        <v>0</v>
      </c>
      <c r="W18" s="54">
        <f>'[1]Access-Jul'!P18</f>
        <v>0</v>
      </c>
      <c r="X18" s="55">
        <f t="shared" si="4"/>
        <v>0</v>
      </c>
    </row>
    <row r="19" spans="1:24" ht="25.5" customHeight="1" x14ac:dyDescent="0.2">
      <c r="A19" s="49" t="str">
        <f>+'[1]Access-Jul'!A19</f>
        <v>12104</v>
      </c>
      <c r="B19" s="50" t="str">
        <f>+'[1]Access-Jul'!B19</f>
        <v>TRIBUNAL REGIONAL FEDERAL DA 3A. REGIAO</v>
      </c>
      <c r="C19" s="49" t="str">
        <f>CONCATENATE('[1]Access-Jul'!C19,".",'[1]Access-Jul'!D19)</f>
        <v>02.122</v>
      </c>
      <c r="D19" s="49" t="str">
        <f>CONCATENATE('[1]Access-Jul'!E19,".",'[1]Access-Jul'!G19)</f>
        <v>0569.12SU</v>
      </c>
      <c r="E19" s="50" t="str">
        <f>+'[1]Access-Jul'!F19</f>
        <v>PRESTACAO JURISDICIONAL NA JUSTICA FEDERAL</v>
      </c>
      <c r="F19" s="50" t="str">
        <f>+'[1]Access-Jul'!H19</f>
        <v>AQUISICAO DE EDIFICIO-ANEXO AO TRF 3. REGIAO EM SAO PAULO -</v>
      </c>
      <c r="G19" s="49" t="str">
        <f>IF('[1]Access-Jul'!I19="1","F","S")</f>
        <v>F</v>
      </c>
      <c r="H19" s="49" t="str">
        <f>+'[1]Access-Jul'!J19</f>
        <v>0188</v>
      </c>
      <c r="I19" s="50" t="str">
        <f>+'[1]Access-Jul'!K19</f>
        <v>REMUNERACAO DAS DISPONIB. DO TESOURO NACIONAL</v>
      </c>
      <c r="J19" s="49" t="str">
        <f>+'[1]Access-Jul'!L19</f>
        <v>5</v>
      </c>
      <c r="K19" s="52"/>
      <c r="L19" s="52"/>
      <c r="M19" s="52"/>
      <c r="N19" s="52">
        <f t="shared" si="0"/>
        <v>0</v>
      </c>
      <c r="O19" s="52"/>
      <c r="P19" s="54">
        <f>'[1]Access-Jul'!M19</f>
        <v>0</v>
      </c>
      <c r="Q19" s="54"/>
      <c r="R19" s="54">
        <f t="shared" si="1"/>
        <v>0</v>
      </c>
      <c r="S19" s="56">
        <f>'[1]Access-Jul'!N19</f>
        <v>0</v>
      </c>
      <c r="T19" s="55">
        <f t="shared" si="2"/>
        <v>0</v>
      </c>
      <c r="U19" s="54">
        <f>'[1]Access-Jul'!O19</f>
        <v>0</v>
      </c>
      <c r="V19" s="55">
        <f t="shared" si="3"/>
        <v>0</v>
      </c>
      <c r="W19" s="54">
        <f>'[1]Access-Jul'!P19</f>
        <v>0</v>
      </c>
      <c r="X19" s="55">
        <f t="shared" si="4"/>
        <v>0</v>
      </c>
    </row>
    <row r="20" spans="1:24" ht="25.5" customHeight="1" x14ac:dyDescent="0.2">
      <c r="A20" s="49" t="str">
        <f>+'[1]Access-Jul'!A20</f>
        <v>12104</v>
      </c>
      <c r="B20" s="50" t="str">
        <f>+'[1]Access-Jul'!B20</f>
        <v>TRIBUNAL REGIONAL FEDERAL DA 3A. REGIAO</v>
      </c>
      <c r="C20" s="49" t="str">
        <f>CONCATENATE('[1]Access-Jul'!C20,".",'[1]Access-Jul'!D20)</f>
        <v>02.122</v>
      </c>
      <c r="D20" s="49" t="str">
        <f>CONCATENATE('[1]Access-Jul'!E20,".",'[1]Access-Jul'!G20)</f>
        <v>0569.15HG</v>
      </c>
      <c r="E20" s="50" t="str">
        <f>+'[1]Access-Jul'!F20</f>
        <v>PRESTACAO JURISDICIONAL NA JUSTICA FEDERAL</v>
      </c>
      <c r="F20" s="50" t="str">
        <f>+'[1]Access-Jul'!H20</f>
        <v>AQUISICAO DE IMOVEIS PARA FUNCIONAMENTO DO TRF3 DA 3. REGIAO</v>
      </c>
      <c r="G20" s="49" t="str">
        <f>IF('[1]Access-Jul'!I20="1","F","S")</f>
        <v>F</v>
      </c>
      <c r="H20" s="49" t="str">
        <f>+'[1]Access-Jul'!J20</f>
        <v>0100</v>
      </c>
      <c r="I20" s="50" t="str">
        <f>+'[1]Access-Jul'!K20</f>
        <v>RECURSOS ORDINARIOS</v>
      </c>
      <c r="J20" s="49" t="str">
        <f>+'[1]Access-Jul'!L20</f>
        <v>5</v>
      </c>
      <c r="K20" s="52"/>
      <c r="L20" s="52"/>
      <c r="M20" s="52"/>
      <c r="N20" s="52">
        <f t="shared" si="0"/>
        <v>0</v>
      </c>
      <c r="O20" s="52"/>
      <c r="P20" s="54">
        <f>'[1]Access-Jul'!M20</f>
        <v>900000</v>
      </c>
      <c r="Q20" s="54"/>
      <c r="R20" s="54">
        <f t="shared" si="1"/>
        <v>900000</v>
      </c>
      <c r="S20" s="56">
        <f>'[1]Access-Jul'!N20</f>
        <v>0</v>
      </c>
      <c r="T20" s="55">
        <f t="shared" si="2"/>
        <v>0</v>
      </c>
      <c r="U20" s="54">
        <f>'[1]Access-Jul'!O20</f>
        <v>0</v>
      </c>
      <c r="V20" s="55">
        <f t="shared" si="3"/>
        <v>0</v>
      </c>
      <c r="W20" s="54">
        <f>'[1]Access-Jul'!P20</f>
        <v>0</v>
      </c>
      <c r="X20" s="55">
        <f t="shared" si="4"/>
        <v>0</v>
      </c>
    </row>
    <row r="21" spans="1:24" ht="25.5" customHeight="1" x14ac:dyDescent="0.2">
      <c r="A21" s="49" t="str">
        <f>+'[1]Access-Jul'!A21</f>
        <v>12104</v>
      </c>
      <c r="B21" s="50" t="str">
        <f>+'[1]Access-Jul'!B21</f>
        <v>TRIBUNAL REGIONAL FEDERAL DA 3A. REGIAO</v>
      </c>
      <c r="C21" s="49" t="str">
        <f>CONCATENATE('[1]Access-Jul'!C21,".",'[1]Access-Jul'!D21)</f>
        <v>02.122</v>
      </c>
      <c r="D21" s="49" t="str">
        <f>CONCATENATE('[1]Access-Jul'!E21,".",'[1]Access-Jul'!G21)</f>
        <v>0569.15HG</v>
      </c>
      <c r="E21" s="50" t="str">
        <f>+'[1]Access-Jul'!F21</f>
        <v>PRESTACAO JURISDICIONAL NA JUSTICA FEDERAL</v>
      </c>
      <c r="F21" s="50" t="str">
        <f>+'[1]Access-Jul'!H21</f>
        <v>AQUISICAO DE IMOVEIS PARA FUNCIONAMENTO DO TRF3 DA 3. REGIAO</v>
      </c>
      <c r="G21" s="49" t="str">
        <f>IF('[1]Access-Jul'!I21="1","F","S")</f>
        <v>F</v>
      </c>
      <c r="H21" s="49" t="str">
        <f>+'[1]Access-Jul'!J21</f>
        <v>0181</v>
      </c>
      <c r="I21" s="50" t="str">
        <f>+'[1]Access-Jul'!K21</f>
        <v>RECURSOS DE CONVENIOS</v>
      </c>
      <c r="J21" s="49" t="str">
        <f>+'[1]Access-Jul'!L21</f>
        <v>5</v>
      </c>
      <c r="K21" s="52"/>
      <c r="L21" s="52"/>
      <c r="M21" s="52"/>
      <c r="N21" s="52">
        <f t="shared" si="0"/>
        <v>0</v>
      </c>
      <c r="O21" s="52"/>
      <c r="P21" s="54">
        <f>'[1]Access-Jul'!M21</f>
        <v>9000000</v>
      </c>
      <c r="Q21" s="54"/>
      <c r="R21" s="54">
        <f t="shared" si="1"/>
        <v>9000000</v>
      </c>
      <c r="S21" s="56">
        <f>'[1]Access-Jul'!N21</f>
        <v>0</v>
      </c>
      <c r="T21" s="55">
        <f t="shared" si="2"/>
        <v>0</v>
      </c>
      <c r="U21" s="54">
        <f>'[1]Access-Jul'!O21</f>
        <v>0</v>
      </c>
      <c r="V21" s="55">
        <f t="shared" si="3"/>
        <v>0</v>
      </c>
      <c r="W21" s="54">
        <f>'[1]Access-Jul'!P21</f>
        <v>0</v>
      </c>
      <c r="X21" s="55">
        <f t="shared" si="4"/>
        <v>0</v>
      </c>
    </row>
    <row r="22" spans="1:24" ht="25.5" customHeight="1" x14ac:dyDescent="0.2">
      <c r="A22" s="49" t="str">
        <f>+'[1]Access-Jul'!A22</f>
        <v>12104</v>
      </c>
      <c r="B22" s="50" t="str">
        <f>+'[1]Access-Jul'!B22</f>
        <v>TRIBUNAL REGIONAL FEDERAL DA 3A. REGIAO</v>
      </c>
      <c r="C22" s="49" t="str">
        <f>CONCATENATE('[1]Access-Jul'!C22,".",'[1]Access-Jul'!D22)</f>
        <v>02.122</v>
      </c>
      <c r="D22" s="49" t="str">
        <f>CONCATENATE('[1]Access-Jul'!E22,".",'[1]Access-Jul'!G22)</f>
        <v>0569.15NZ</v>
      </c>
      <c r="E22" s="50" t="str">
        <f>+'[1]Access-Jul'!F22</f>
        <v>PRESTACAO JURISDICIONAL NA JUSTICA FEDERAL</v>
      </c>
      <c r="F22" s="50" t="str">
        <f>+'[1]Access-Jul'!H22</f>
        <v>REFORMA DO EDIFICIO-SEDE DO TRIBUNAL REGIONAL FEDERAL DA 3.</v>
      </c>
      <c r="G22" s="49" t="str">
        <f>IF('[1]Access-Jul'!I22="1","F","S")</f>
        <v>F</v>
      </c>
      <c r="H22" s="49" t="str">
        <f>+'[1]Access-Jul'!J22</f>
        <v>0100</v>
      </c>
      <c r="I22" s="50" t="str">
        <f>+'[1]Access-Jul'!K22</f>
        <v>RECURSOS ORDINARIOS</v>
      </c>
      <c r="J22" s="49" t="str">
        <f>+'[1]Access-Jul'!L22</f>
        <v>4</v>
      </c>
      <c r="K22" s="52"/>
      <c r="L22" s="52"/>
      <c r="M22" s="52"/>
      <c r="N22" s="52">
        <f t="shared" si="0"/>
        <v>0</v>
      </c>
      <c r="O22" s="52"/>
      <c r="P22" s="54">
        <f>'[1]Access-Jul'!M22</f>
        <v>2500000</v>
      </c>
      <c r="Q22" s="54"/>
      <c r="R22" s="54">
        <f t="shared" si="1"/>
        <v>2500000</v>
      </c>
      <c r="S22" s="56">
        <f>'[1]Access-Jul'!N22</f>
        <v>0</v>
      </c>
      <c r="T22" s="55">
        <f t="shared" si="2"/>
        <v>0</v>
      </c>
      <c r="U22" s="54">
        <f>'[1]Access-Jul'!O22</f>
        <v>0</v>
      </c>
      <c r="V22" s="55">
        <f t="shared" si="3"/>
        <v>0</v>
      </c>
      <c r="W22" s="54">
        <f>'[1]Access-Jul'!P22</f>
        <v>0</v>
      </c>
      <c r="X22" s="55">
        <f t="shared" si="4"/>
        <v>0</v>
      </c>
    </row>
    <row r="23" spans="1:24" ht="25.5" customHeight="1" x14ac:dyDescent="0.2">
      <c r="A23" s="49" t="str">
        <f>+'[1]Access-Jul'!A23</f>
        <v>12104</v>
      </c>
      <c r="B23" s="50" t="str">
        <f>+'[1]Access-Jul'!B23</f>
        <v>TRIBUNAL REGIONAL FEDERAL DA 3A. REGIAO</v>
      </c>
      <c r="C23" s="49" t="str">
        <f>CONCATENATE('[1]Access-Jul'!C23,".",'[1]Access-Jul'!D23)</f>
        <v>02.122</v>
      </c>
      <c r="D23" s="49" t="str">
        <f>CONCATENATE('[1]Access-Jul'!E23,".",'[1]Access-Jul'!G23)</f>
        <v>0569.20TP</v>
      </c>
      <c r="E23" s="50" t="str">
        <f>+'[1]Access-Jul'!F23</f>
        <v>PRESTACAO JURISDICIONAL NA JUSTICA FEDERAL</v>
      </c>
      <c r="F23" s="50" t="str">
        <f>+'[1]Access-Jul'!H23</f>
        <v>PESSOAL ATIVO DA UNIAO</v>
      </c>
      <c r="G23" s="49" t="str">
        <f>IF('[1]Access-Jul'!I23="1","F","S")</f>
        <v>F</v>
      </c>
      <c r="H23" s="49" t="str">
        <f>+'[1]Access-Jul'!J23</f>
        <v>0100</v>
      </c>
      <c r="I23" s="50" t="str">
        <f>+'[1]Access-Jul'!K23</f>
        <v>RECURSOS ORDINARIOS</v>
      </c>
      <c r="J23" s="49" t="str">
        <f>+'[1]Access-Jul'!L23</f>
        <v>1</v>
      </c>
      <c r="K23" s="52"/>
      <c r="L23" s="52"/>
      <c r="M23" s="52"/>
      <c r="N23" s="52">
        <f t="shared" si="0"/>
        <v>0</v>
      </c>
      <c r="O23" s="52"/>
      <c r="P23" s="54">
        <f>'[1]Access-Jul'!M23</f>
        <v>217178176.21000001</v>
      </c>
      <c r="Q23" s="54"/>
      <c r="R23" s="54">
        <f t="shared" si="1"/>
        <v>217178176.21000001</v>
      </c>
      <c r="S23" s="56">
        <f>'[1]Access-Jul'!N23</f>
        <v>214863192.34999999</v>
      </c>
      <c r="T23" s="55">
        <f t="shared" si="2"/>
        <v>0.98934062390430266</v>
      </c>
      <c r="U23" s="54">
        <f>'[1]Access-Jul'!O23</f>
        <v>214803988.91</v>
      </c>
      <c r="V23" s="55">
        <f t="shared" si="3"/>
        <v>0.98906802082312217</v>
      </c>
      <c r="W23" s="54">
        <f>'[1]Access-Jul'!P23</f>
        <v>213585015.12</v>
      </c>
      <c r="X23" s="55">
        <f t="shared" si="4"/>
        <v>0.98345523867681073</v>
      </c>
    </row>
    <row r="24" spans="1:24" ht="25.5" customHeight="1" x14ac:dyDescent="0.2">
      <c r="A24" s="49" t="str">
        <f>+'[1]Access-Jul'!A24</f>
        <v>12104</v>
      </c>
      <c r="B24" s="50" t="str">
        <f>+'[1]Access-Jul'!B24</f>
        <v>TRIBUNAL REGIONAL FEDERAL DA 3A. REGIAO</v>
      </c>
      <c r="C24" s="49" t="str">
        <f>CONCATENATE('[1]Access-Jul'!C24,".",'[1]Access-Jul'!D24)</f>
        <v>02.122</v>
      </c>
      <c r="D24" s="49" t="str">
        <f>CONCATENATE('[1]Access-Jul'!E24,".",'[1]Access-Jul'!G24)</f>
        <v>0569.216H</v>
      </c>
      <c r="E24" s="50" t="str">
        <f>+'[1]Access-Jul'!F24</f>
        <v>PRESTACAO JURISDICIONAL NA JUSTICA FEDERAL</v>
      </c>
      <c r="F24" s="50" t="str">
        <f>+'[1]Access-Jul'!H24</f>
        <v>AJUDA DE CUSTO PARA MORADIA OU AUXILIO-MORADIA A AGENTES PUB</v>
      </c>
      <c r="G24" s="49" t="str">
        <f>IF('[1]Access-Jul'!I24="1","F","S")</f>
        <v>F</v>
      </c>
      <c r="H24" s="49" t="str">
        <f>+'[1]Access-Jul'!J24</f>
        <v>0100</v>
      </c>
      <c r="I24" s="50" t="str">
        <f>+'[1]Access-Jul'!K24</f>
        <v>RECURSOS ORDINARIOS</v>
      </c>
      <c r="J24" s="49" t="str">
        <f>+'[1]Access-Jul'!L24</f>
        <v>3</v>
      </c>
      <c r="K24" s="52"/>
      <c r="L24" s="52"/>
      <c r="M24" s="52"/>
      <c r="N24" s="52">
        <f t="shared" si="0"/>
        <v>0</v>
      </c>
      <c r="O24" s="52"/>
      <c r="P24" s="54">
        <f>'[1]Access-Jul'!M24</f>
        <v>2303742</v>
      </c>
      <c r="Q24" s="54"/>
      <c r="R24" s="54">
        <f t="shared" si="1"/>
        <v>2303742</v>
      </c>
      <c r="S24" s="56">
        <f>'[1]Access-Jul'!N24</f>
        <v>1341768.69</v>
      </c>
      <c r="T24" s="55">
        <f t="shared" si="2"/>
        <v>0.5824301028500587</v>
      </c>
      <c r="U24" s="54">
        <f>'[1]Access-Jul'!O24</f>
        <v>1341768.69</v>
      </c>
      <c r="V24" s="55">
        <f t="shared" si="3"/>
        <v>0.5824301028500587</v>
      </c>
      <c r="W24" s="54">
        <f>'[1]Access-Jul'!P24</f>
        <v>1341768.69</v>
      </c>
      <c r="X24" s="55">
        <f t="shared" si="4"/>
        <v>0.5824301028500587</v>
      </c>
    </row>
    <row r="25" spans="1:24" ht="25.5" customHeight="1" x14ac:dyDescent="0.2">
      <c r="A25" s="49" t="str">
        <f>+'[1]Access-Jul'!A25</f>
        <v>12104</v>
      </c>
      <c r="B25" s="50" t="str">
        <f>+'[1]Access-Jul'!B25</f>
        <v>TRIBUNAL REGIONAL FEDERAL DA 3A. REGIAO</v>
      </c>
      <c r="C25" s="49" t="str">
        <f>CONCATENATE('[1]Access-Jul'!C25,".",'[1]Access-Jul'!D25)</f>
        <v>02.126</v>
      </c>
      <c r="D25" s="49" t="str">
        <f>CONCATENATE('[1]Access-Jul'!E25,".",'[1]Access-Jul'!G25)</f>
        <v>0569.151W</v>
      </c>
      <c r="E25" s="50" t="str">
        <f>+'[1]Access-Jul'!F25</f>
        <v>PRESTACAO JURISDICIONAL NA JUSTICA FEDERAL</v>
      </c>
      <c r="F25" s="50" t="str">
        <f>+'[1]Access-Jul'!H25</f>
        <v>DESENVOLVIMENTO E IMPLANTACAO DO SISTEMA PROCESSO JUDICIAL E</v>
      </c>
      <c r="G25" s="49" t="str">
        <f>IF('[1]Access-Jul'!I25="1","F","S")</f>
        <v>F</v>
      </c>
      <c r="H25" s="49" t="str">
        <f>+'[1]Access-Jul'!J25</f>
        <v>0100</v>
      </c>
      <c r="I25" s="50" t="str">
        <f>+'[1]Access-Jul'!K25</f>
        <v>RECURSOS ORDINARIOS</v>
      </c>
      <c r="J25" s="49" t="str">
        <f>+'[1]Access-Jul'!L25</f>
        <v>3</v>
      </c>
      <c r="K25" s="52"/>
      <c r="L25" s="52"/>
      <c r="M25" s="52"/>
      <c r="N25" s="52">
        <f t="shared" si="0"/>
        <v>0</v>
      </c>
      <c r="O25" s="52"/>
      <c r="P25" s="54">
        <f>'[1]Access-Jul'!M25</f>
        <v>660997</v>
      </c>
      <c r="Q25" s="54"/>
      <c r="R25" s="54">
        <f t="shared" si="1"/>
        <v>660997</v>
      </c>
      <c r="S25" s="56">
        <f>'[1]Access-Jul'!N25</f>
        <v>623888.19999999995</v>
      </c>
      <c r="T25" s="55">
        <f t="shared" si="2"/>
        <v>0.94385935185787528</v>
      </c>
      <c r="U25" s="54">
        <f>'[1]Access-Jul'!O25</f>
        <v>461343.48</v>
      </c>
      <c r="V25" s="55">
        <f t="shared" si="3"/>
        <v>0.69795094380156031</v>
      </c>
      <c r="W25" s="54">
        <f>'[1]Access-Jul'!P25</f>
        <v>450485.77</v>
      </c>
      <c r="X25" s="55">
        <f t="shared" si="4"/>
        <v>0.68152468165513613</v>
      </c>
    </row>
    <row r="26" spans="1:24" ht="25.5" customHeight="1" x14ac:dyDescent="0.2">
      <c r="A26" s="49" t="str">
        <f>+'[1]Access-Jul'!A26</f>
        <v>12104</v>
      </c>
      <c r="B26" s="50" t="str">
        <f>+'[1]Access-Jul'!B26</f>
        <v>TRIBUNAL REGIONAL FEDERAL DA 3A. REGIAO</v>
      </c>
      <c r="C26" s="49" t="str">
        <f>CONCATENATE('[1]Access-Jul'!C26,".",'[1]Access-Jul'!D26)</f>
        <v>02.131</v>
      </c>
      <c r="D26" s="49" t="str">
        <f>CONCATENATE('[1]Access-Jul'!E26,".",'[1]Access-Jul'!G26)</f>
        <v>0569.2549</v>
      </c>
      <c r="E26" s="50" t="str">
        <f>+'[1]Access-Jul'!F26</f>
        <v>PRESTACAO JURISDICIONAL NA JUSTICA FEDERAL</v>
      </c>
      <c r="F26" s="50" t="str">
        <f>+'[1]Access-Jul'!H26</f>
        <v>COMUNICACAO E DIVULGACAO INSTITUCIONAL</v>
      </c>
      <c r="G26" s="49" t="str">
        <f>IF('[1]Access-Jul'!I26="1","F","S")</f>
        <v>F</v>
      </c>
      <c r="H26" s="49" t="str">
        <f>+'[1]Access-Jul'!J26</f>
        <v>0100</v>
      </c>
      <c r="I26" s="50" t="str">
        <f>+'[1]Access-Jul'!K26</f>
        <v>RECURSOS ORDINARIOS</v>
      </c>
      <c r="J26" s="49" t="str">
        <f>+'[1]Access-Jul'!L26</f>
        <v>3</v>
      </c>
      <c r="K26" s="52"/>
      <c r="L26" s="52"/>
      <c r="M26" s="52"/>
      <c r="N26" s="52">
        <f t="shared" si="0"/>
        <v>0</v>
      </c>
      <c r="O26" s="52"/>
      <c r="P26" s="54">
        <f>'[1]Access-Jul'!M26</f>
        <v>432274</v>
      </c>
      <c r="Q26" s="54"/>
      <c r="R26" s="54">
        <f t="shared" si="1"/>
        <v>432274</v>
      </c>
      <c r="S26" s="56">
        <f>'[1]Access-Jul'!N26</f>
        <v>420233</v>
      </c>
      <c r="T26" s="55">
        <f t="shared" si="2"/>
        <v>0.97214498211782341</v>
      </c>
      <c r="U26" s="54">
        <f>'[1]Access-Jul'!O26</f>
        <v>242591.88</v>
      </c>
      <c r="V26" s="55">
        <f t="shared" si="3"/>
        <v>0.56119933190522675</v>
      </c>
      <c r="W26" s="54">
        <f>'[1]Access-Jul'!P26</f>
        <v>202159.9</v>
      </c>
      <c r="X26" s="55">
        <f t="shared" si="4"/>
        <v>0.46766610992102231</v>
      </c>
    </row>
    <row r="27" spans="1:24" ht="25.5" customHeight="1" x14ac:dyDescent="0.2">
      <c r="A27" s="49" t="str">
        <f>+'[1]Access-Jul'!A27</f>
        <v>12104</v>
      </c>
      <c r="B27" s="50" t="str">
        <f>+'[1]Access-Jul'!B27</f>
        <v>TRIBUNAL REGIONAL FEDERAL DA 3A. REGIAO</v>
      </c>
      <c r="C27" s="49" t="str">
        <f>CONCATENATE('[1]Access-Jul'!C27,".",'[1]Access-Jul'!D27)</f>
        <v>02.301</v>
      </c>
      <c r="D27" s="49" t="str">
        <f>CONCATENATE('[1]Access-Jul'!E27,".",'[1]Access-Jul'!G27)</f>
        <v>0569.2004</v>
      </c>
      <c r="E27" s="50" t="str">
        <f>+'[1]Access-Jul'!F27</f>
        <v>PRESTACAO JURISDICIONAL NA JUSTICA FEDERAL</v>
      </c>
      <c r="F27" s="50" t="str">
        <f>+'[1]Access-Jul'!H27</f>
        <v>ASSISTENCIA MEDICA E ODONTOLOGICA AOS SERVIDORES CIVIS, EMPR</v>
      </c>
      <c r="G27" s="49" t="str">
        <f>IF('[1]Access-Jul'!I27="1","F","S")</f>
        <v>S</v>
      </c>
      <c r="H27" s="49" t="str">
        <f>+'[1]Access-Jul'!J27</f>
        <v>0100</v>
      </c>
      <c r="I27" s="50" t="str">
        <f>+'[1]Access-Jul'!K27</f>
        <v>RECURSOS ORDINARIOS</v>
      </c>
      <c r="J27" s="49" t="str">
        <f>+'[1]Access-Jul'!L27</f>
        <v>4</v>
      </c>
      <c r="K27" s="52"/>
      <c r="L27" s="52"/>
      <c r="M27" s="52"/>
      <c r="N27" s="52">
        <f t="shared" si="0"/>
        <v>0</v>
      </c>
      <c r="O27" s="52"/>
      <c r="P27" s="54">
        <f>'[1]Access-Jul'!M27</f>
        <v>15000</v>
      </c>
      <c r="Q27" s="54"/>
      <c r="R27" s="54">
        <f t="shared" si="1"/>
        <v>15000</v>
      </c>
      <c r="S27" s="56">
        <f>'[1]Access-Jul'!N27</f>
        <v>0</v>
      </c>
      <c r="T27" s="55">
        <f t="shared" si="2"/>
        <v>0</v>
      </c>
      <c r="U27" s="54">
        <f>'[1]Access-Jul'!O27</f>
        <v>0</v>
      </c>
      <c r="V27" s="55">
        <f t="shared" si="3"/>
        <v>0</v>
      </c>
      <c r="W27" s="54">
        <f>'[1]Access-Jul'!P27</f>
        <v>0</v>
      </c>
      <c r="X27" s="55">
        <f t="shared" si="4"/>
        <v>0</v>
      </c>
    </row>
    <row r="28" spans="1:24" ht="25.5" customHeight="1" x14ac:dyDescent="0.2">
      <c r="A28" s="49" t="str">
        <f>+'[1]Access-Jul'!A28</f>
        <v>12104</v>
      </c>
      <c r="B28" s="50" t="str">
        <f>+'[1]Access-Jul'!B28</f>
        <v>TRIBUNAL REGIONAL FEDERAL DA 3A. REGIAO</v>
      </c>
      <c r="C28" s="49" t="str">
        <f>CONCATENATE('[1]Access-Jul'!C28,".",'[1]Access-Jul'!D28)</f>
        <v>02.301</v>
      </c>
      <c r="D28" s="49" t="str">
        <f>CONCATENATE('[1]Access-Jul'!E28,".",'[1]Access-Jul'!G28)</f>
        <v>0569.2004</v>
      </c>
      <c r="E28" s="50" t="str">
        <f>+'[1]Access-Jul'!F28</f>
        <v>PRESTACAO JURISDICIONAL NA JUSTICA FEDERAL</v>
      </c>
      <c r="F28" s="50" t="str">
        <f>+'[1]Access-Jul'!H28</f>
        <v>ASSISTENCIA MEDICA E ODONTOLOGICA AOS SERVIDORES CIVIS, EMPR</v>
      </c>
      <c r="G28" s="49" t="str">
        <f>IF('[1]Access-Jul'!I28="1","F","S")</f>
        <v>S</v>
      </c>
      <c r="H28" s="49" t="str">
        <f>+'[1]Access-Jul'!J28</f>
        <v>0100</v>
      </c>
      <c r="I28" s="50" t="str">
        <f>+'[1]Access-Jul'!K28</f>
        <v>RECURSOS ORDINARIOS</v>
      </c>
      <c r="J28" s="49" t="str">
        <f>+'[1]Access-Jul'!L28</f>
        <v>3</v>
      </c>
      <c r="K28" s="52"/>
      <c r="L28" s="52"/>
      <c r="M28" s="52"/>
      <c r="N28" s="52">
        <f t="shared" si="0"/>
        <v>0</v>
      </c>
      <c r="O28" s="52"/>
      <c r="P28" s="54">
        <f>'[1]Access-Jul'!M28</f>
        <v>11979420</v>
      </c>
      <c r="Q28" s="54"/>
      <c r="R28" s="54">
        <f t="shared" si="1"/>
        <v>11979420</v>
      </c>
      <c r="S28" s="54">
        <f>'[1]Access-Jul'!N28</f>
        <v>11884699.810000001</v>
      </c>
      <c r="T28" s="55">
        <f t="shared" si="2"/>
        <v>0.99209309048351257</v>
      </c>
      <c r="U28" s="54">
        <f>'[1]Access-Jul'!O28</f>
        <v>6019885.9000000004</v>
      </c>
      <c r="V28" s="55">
        <f t="shared" si="3"/>
        <v>0.50251897838125725</v>
      </c>
      <c r="W28" s="54">
        <f>'[1]Access-Jul'!P28</f>
        <v>6019885.9000000004</v>
      </c>
      <c r="X28" s="55">
        <f t="shared" si="4"/>
        <v>0.50251897838125725</v>
      </c>
    </row>
    <row r="29" spans="1:24" ht="25.5" customHeight="1" x14ac:dyDescent="0.2">
      <c r="A29" s="49" t="str">
        <f>+'[1]Access-Jul'!A29</f>
        <v>12104</v>
      </c>
      <c r="B29" s="50" t="str">
        <f>+'[1]Access-Jul'!B29</f>
        <v>TRIBUNAL REGIONAL FEDERAL DA 3A. REGIAO</v>
      </c>
      <c r="C29" s="49" t="str">
        <f>CONCATENATE('[1]Access-Jul'!C29,".",'[1]Access-Jul'!D29)</f>
        <v>02.331</v>
      </c>
      <c r="D29" s="49" t="str">
        <f>CONCATENATE('[1]Access-Jul'!E29,".",'[1]Access-Jul'!G29)</f>
        <v>0569.00M1</v>
      </c>
      <c r="E29" s="50" t="str">
        <f>+'[1]Access-Jul'!F29</f>
        <v>PRESTACAO JURISDICIONAL NA JUSTICA FEDERAL</v>
      </c>
      <c r="F29" s="50" t="str">
        <f>+'[1]Access-Jul'!H29</f>
        <v>BENEFICIOS ASSISTENCIAIS DECORRENTES DO AUXILIO-FUNERAL E NA</v>
      </c>
      <c r="G29" s="49" t="str">
        <f>IF('[1]Access-Jul'!I29="1","F","S")</f>
        <v>F</v>
      </c>
      <c r="H29" s="49" t="str">
        <f>+'[1]Access-Jul'!J29</f>
        <v>0100</v>
      </c>
      <c r="I29" s="50" t="str">
        <f>+'[1]Access-Jul'!K29</f>
        <v>RECURSOS ORDINARIOS</v>
      </c>
      <c r="J29" s="49" t="str">
        <f>+'[1]Access-Jul'!L29</f>
        <v>3</v>
      </c>
      <c r="K29" s="52"/>
      <c r="L29" s="52"/>
      <c r="M29" s="52"/>
      <c r="N29" s="52">
        <f t="shared" si="0"/>
        <v>0</v>
      </c>
      <c r="O29" s="52"/>
      <c r="P29" s="54">
        <f>'[1]Access-Jul'!M29</f>
        <v>59449.94</v>
      </c>
      <c r="Q29" s="54"/>
      <c r="R29" s="54">
        <f t="shared" si="1"/>
        <v>59449.94</v>
      </c>
      <c r="S29" s="54">
        <f>'[1]Access-Jul'!N29</f>
        <v>59449.94</v>
      </c>
      <c r="T29" s="55">
        <f t="shared" si="2"/>
        <v>1</v>
      </c>
      <c r="U29" s="54">
        <f>'[1]Access-Jul'!O29</f>
        <v>59449.94</v>
      </c>
      <c r="V29" s="55">
        <f t="shared" si="3"/>
        <v>1</v>
      </c>
      <c r="W29" s="54">
        <f>'[1]Access-Jul'!P29</f>
        <v>59449.94</v>
      </c>
      <c r="X29" s="55">
        <f t="shared" si="4"/>
        <v>1</v>
      </c>
    </row>
    <row r="30" spans="1:24" ht="25.5" customHeight="1" x14ac:dyDescent="0.2">
      <c r="A30" s="49" t="str">
        <f>+'[1]Access-Jul'!A30</f>
        <v>12104</v>
      </c>
      <c r="B30" s="50" t="str">
        <f>+'[1]Access-Jul'!B30</f>
        <v>TRIBUNAL REGIONAL FEDERAL DA 3A. REGIAO</v>
      </c>
      <c r="C30" s="49" t="str">
        <f>CONCATENATE('[1]Access-Jul'!C30,".",'[1]Access-Jul'!D30)</f>
        <v>02.331</v>
      </c>
      <c r="D30" s="49" t="str">
        <f>CONCATENATE('[1]Access-Jul'!E30,".",'[1]Access-Jul'!G30)</f>
        <v>0569.2010</v>
      </c>
      <c r="E30" s="50" t="str">
        <f>+'[1]Access-Jul'!F30</f>
        <v>PRESTACAO JURISDICIONAL NA JUSTICA FEDERAL</v>
      </c>
      <c r="F30" s="50" t="str">
        <f>+'[1]Access-Jul'!H30</f>
        <v>ASSISTENCIA PRE-ESCOLAR AOS DEPENDENTES DOS SERVIDORES CIVIS</v>
      </c>
      <c r="G30" s="49" t="str">
        <f>IF('[1]Access-Jul'!I30="1","F","S")</f>
        <v>F</v>
      </c>
      <c r="H30" s="49" t="str">
        <f>+'[1]Access-Jul'!J30</f>
        <v>0100</v>
      </c>
      <c r="I30" s="50" t="str">
        <f>+'[1]Access-Jul'!K30</f>
        <v>RECURSOS ORDINARIOS</v>
      </c>
      <c r="J30" s="49" t="str">
        <f>+'[1]Access-Jul'!L30</f>
        <v>3</v>
      </c>
      <c r="K30" s="52"/>
      <c r="L30" s="52"/>
      <c r="M30" s="52"/>
      <c r="N30" s="52">
        <f t="shared" si="0"/>
        <v>0</v>
      </c>
      <c r="O30" s="52"/>
      <c r="P30" s="54">
        <f>'[1]Access-Jul'!M30</f>
        <v>2063448</v>
      </c>
      <c r="Q30" s="54"/>
      <c r="R30" s="54">
        <f t="shared" si="1"/>
        <v>2063448</v>
      </c>
      <c r="S30" s="54">
        <f>'[1]Access-Jul'!N30</f>
        <v>2063448</v>
      </c>
      <c r="T30" s="55">
        <f t="shared" si="2"/>
        <v>1</v>
      </c>
      <c r="U30" s="54">
        <f>'[1]Access-Jul'!O30</f>
        <v>1223949</v>
      </c>
      <c r="V30" s="55">
        <f t="shared" si="3"/>
        <v>0.59315718157181574</v>
      </c>
      <c r="W30" s="54">
        <f>'[1]Access-Jul'!P30</f>
        <v>1223949</v>
      </c>
      <c r="X30" s="55">
        <f t="shared" si="4"/>
        <v>0.59315718157181574</v>
      </c>
    </row>
    <row r="31" spans="1:24" ht="25.5" customHeight="1" x14ac:dyDescent="0.2">
      <c r="A31" s="49" t="str">
        <f>+'[1]Access-Jul'!A31</f>
        <v>12104</v>
      </c>
      <c r="B31" s="50" t="str">
        <f>+'[1]Access-Jul'!B31</f>
        <v>TRIBUNAL REGIONAL FEDERAL DA 3A. REGIAO</v>
      </c>
      <c r="C31" s="49" t="str">
        <f>CONCATENATE('[1]Access-Jul'!C31,".",'[1]Access-Jul'!D31)</f>
        <v>02.331</v>
      </c>
      <c r="D31" s="49" t="str">
        <f>CONCATENATE('[1]Access-Jul'!E31,".",'[1]Access-Jul'!G31)</f>
        <v>0569.2011</v>
      </c>
      <c r="E31" s="50" t="str">
        <f>+'[1]Access-Jul'!F31</f>
        <v>PRESTACAO JURISDICIONAL NA JUSTICA FEDERAL</v>
      </c>
      <c r="F31" s="50" t="str">
        <f>+'[1]Access-Jul'!H31</f>
        <v>AUXILIO-TRANSPORTE AOS SERVIDORES CIVIS, EMPREGADOS E MILITA</v>
      </c>
      <c r="G31" s="49" t="str">
        <f>IF('[1]Access-Jul'!I31="1","F","S")</f>
        <v>F</v>
      </c>
      <c r="H31" s="49" t="str">
        <f>+'[1]Access-Jul'!J31</f>
        <v>0100</v>
      </c>
      <c r="I31" s="50" t="str">
        <f>+'[1]Access-Jul'!K31</f>
        <v>RECURSOS ORDINARIOS</v>
      </c>
      <c r="J31" s="49" t="str">
        <f>+'[1]Access-Jul'!L31</f>
        <v>3</v>
      </c>
      <c r="K31" s="52"/>
      <c r="L31" s="52"/>
      <c r="M31" s="52"/>
      <c r="N31" s="52">
        <f t="shared" si="0"/>
        <v>0</v>
      </c>
      <c r="O31" s="52"/>
      <c r="P31" s="54">
        <f>'[1]Access-Jul'!M31</f>
        <v>1485000</v>
      </c>
      <c r="Q31" s="54"/>
      <c r="R31" s="54">
        <f t="shared" si="1"/>
        <v>1485000</v>
      </c>
      <c r="S31" s="54">
        <f>'[1]Access-Jul'!N31</f>
        <v>1485000</v>
      </c>
      <c r="T31" s="55">
        <f t="shared" si="2"/>
        <v>1</v>
      </c>
      <c r="U31" s="54">
        <f>'[1]Access-Jul'!O31</f>
        <v>615759.06000000006</v>
      </c>
      <c r="V31" s="55">
        <f t="shared" si="3"/>
        <v>0.41465256565656572</v>
      </c>
      <c r="W31" s="54">
        <f>'[1]Access-Jul'!P31</f>
        <v>615759.06000000006</v>
      </c>
      <c r="X31" s="55">
        <f t="shared" si="4"/>
        <v>0.41465256565656572</v>
      </c>
    </row>
    <row r="32" spans="1:24" ht="25.5" customHeight="1" x14ac:dyDescent="0.2">
      <c r="A32" s="49" t="str">
        <f>+'[1]Access-Jul'!A32</f>
        <v>12104</v>
      </c>
      <c r="B32" s="50" t="str">
        <f>+'[1]Access-Jul'!B32</f>
        <v>TRIBUNAL REGIONAL FEDERAL DA 3A. REGIAO</v>
      </c>
      <c r="C32" s="49" t="str">
        <f>CONCATENATE('[1]Access-Jul'!C32,".",'[1]Access-Jul'!D32)</f>
        <v>02.331</v>
      </c>
      <c r="D32" s="49" t="str">
        <f>CONCATENATE('[1]Access-Jul'!E32,".",'[1]Access-Jul'!G32)</f>
        <v>0569.2012</v>
      </c>
      <c r="E32" s="50" t="str">
        <f>+'[1]Access-Jul'!F32</f>
        <v>PRESTACAO JURISDICIONAL NA JUSTICA FEDERAL</v>
      </c>
      <c r="F32" s="50" t="str">
        <f>+'[1]Access-Jul'!H32</f>
        <v>AUXILIO-ALIMENTACAO AOS SERVIDORES CIVIS, EMPREGADOS E MILIT</v>
      </c>
      <c r="G32" s="49" t="str">
        <f>IF('[1]Access-Jul'!I32="1","F","S")</f>
        <v>F</v>
      </c>
      <c r="H32" s="49" t="str">
        <f>+'[1]Access-Jul'!J32</f>
        <v>0100</v>
      </c>
      <c r="I32" s="50" t="str">
        <f>+'[1]Access-Jul'!K32</f>
        <v>RECURSOS ORDINARIOS</v>
      </c>
      <c r="J32" s="49" t="str">
        <f>+'[1]Access-Jul'!L32</f>
        <v>3</v>
      </c>
      <c r="K32" s="52"/>
      <c r="L32" s="52"/>
      <c r="M32" s="52"/>
      <c r="N32" s="52">
        <f t="shared" si="0"/>
        <v>0</v>
      </c>
      <c r="O32" s="52"/>
      <c r="P32" s="54">
        <f>'[1]Access-Jul'!M32</f>
        <v>19423248</v>
      </c>
      <c r="Q32" s="54"/>
      <c r="R32" s="54">
        <f t="shared" si="1"/>
        <v>19423248</v>
      </c>
      <c r="S32" s="54">
        <f>'[1]Access-Jul'!N32</f>
        <v>19423248</v>
      </c>
      <c r="T32" s="55">
        <f t="shared" si="2"/>
        <v>1</v>
      </c>
      <c r="U32" s="54">
        <f>'[1]Access-Jul'!O32</f>
        <v>11304061.49</v>
      </c>
      <c r="V32" s="55">
        <f t="shared" si="3"/>
        <v>0.58198615854567681</v>
      </c>
      <c r="W32" s="54">
        <f>'[1]Access-Jul'!P32</f>
        <v>11304061.49</v>
      </c>
      <c r="X32" s="55">
        <f t="shared" si="4"/>
        <v>0.58198615854567681</v>
      </c>
    </row>
    <row r="33" spans="1:24" ht="25.5" customHeight="1" x14ac:dyDescent="0.2">
      <c r="A33" s="49" t="str">
        <f>+'[1]Access-Jul'!A33</f>
        <v>12104</v>
      </c>
      <c r="B33" s="50" t="str">
        <f>+'[1]Access-Jul'!B33</f>
        <v>TRIBUNAL REGIONAL FEDERAL DA 3A. REGIAO</v>
      </c>
      <c r="C33" s="49" t="str">
        <f>CONCATENATE('[1]Access-Jul'!C33,".",'[1]Access-Jul'!D33)</f>
        <v>02.846</v>
      </c>
      <c r="D33" s="49" t="str">
        <f>CONCATENATE('[1]Access-Jul'!E33,".",'[1]Access-Jul'!G33)</f>
        <v>0569.09HB</v>
      </c>
      <c r="E33" s="50" t="str">
        <f>+'[1]Access-Jul'!F33</f>
        <v>PRESTACAO JURISDICIONAL NA JUSTICA FEDERAL</v>
      </c>
      <c r="F33" s="50" t="str">
        <f>+'[1]Access-Jul'!H33</f>
        <v>CONTRIBUICAO DA UNIAO, DE SUAS AUTARQUIAS E FUNDACOES PARA O</v>
      </c>
      <c r="G33" s="49" t="str">
        <f>IF('[1]Access-Jul'!I33="1","F","S")</f>
        <v>F</v>
      </c>
      <c r="H33" s="49" t="str">
        <f>+'[1]Access-Jul'!J33</f>
        <v>0100</v>
      </c>
      <c r="I33" s="50" t="str">
        <f>+'[1]Access-Jul'!K33</f>
        <v>RECURSOS ORDINARIOS</v>
      </c>
      <c r="J33" s="49" t="str">
        <f>+'[1]Access-Jul'!L33</f>
        <v>1</v>
      </c>
      <c r="K33" s="52"/>
      <c r="L33" s="52"/>
      <c r="M33" s="52"/>
      <c r="N33" s="52">
        <f>+K33+L33-M33</f>
        <v>0</v>
      </c>
      <c r="O33" s="52"/>
      <c r="P33" s="54">
        <f>'[1]Access-Jul'!M33</f>
        <v>35213131.289999999</v>
      </c>
      <c r="Q33" s="54"/>
      <c r="R33" s="54">
        <f>N33-O33+P33</f>
        <v>35213131.289999999</v>
      </c>
      <c r="S33" s="54">
        <f>'[1]Access-Jul'!N33</f>
        <v>35213131.289999999</v>
      </c>
      <c r="T33" s="55">
        <f>IF(R33&gt;0,S33/R33,0)</f>
        <v>1</v>
      </c>
      <c r="U33" s="54">
        <f>'[1]Access-Jul'!O33</f>
        <v>35213131.289999999</v>
      </c>
      <c r="V33" s="55">
        <f>IF(R33&gt;0,U33/R33,0)</f>
        <v>1</v>
      </c>
      <c r="W33" s="54">
        <f>'[1]Access-Jul'!P33</f>
        <v>35213049.810000002</v>
      </c>
      <c r="X33" s="55">
        <f>IF(R33&gt;0,W33/R33,0)</f>
        <v>0.99999768609047213</v>
      </c>
    </row>
    <row r="34" spans="1:24" ht="25.5" customHeight="1" x14ac:dyDescent="0.2">
      <c r="A34" s="49" t="str">
        <f>+'[1]Access-Jul'!A34</f>
        <v>12104</v>
      </c>
      <c r="B34" s="50" t="str">
        <f>+'[1]Access-Jul'!B34</f>
        <v>TRIBUNAL REGIONAL FEDERAL DA 3A. REGIAO</v>
      </c>
      <c r="C34" s="49" t="str">
        <f>CONCATENATE('[1]Access-Jul'!C34,".",'[1]Access-Jul'!D34)</f>
        <v>09.272</v>
      </c>
      <c r="D34" s="49" t="str">
        <f>CONCATENATE('[1]Access-Jul'!E34,".",'[1]Access-Jul'!G34)</f>
        <v>0089.0181</v>
      </c>
      <c r="E34" s="50" t="str">
        <f>+'[1]Access-Jul'!F34</f>
        <v>PREVIDENCIA DE INATIVOS E PENSIONISTAS DA UNIAO</v>
      </c>
      <c r="F34" s="50" t="str">
        <f>+'[1]Access-Jul'!H34</f>
        <v>APOSENTADORIAS E PENSOES - SERVIDORES CIVIS</v>
      </c>
      <c r="G34" s="49" t="str">
        <f>IF('[1]Access-Jul'!I34="1","F","S")</f>
        <v>S</v>
      </c>
      <c r="H34" s="49" t="str">
        <f>+'[1]Access-Jul'!J34</f>
        <v>0156</v>
      </c>
      <c r="I34" s="50" t="str">
        <f>+'[1]Access-Jul'!K34</f>
        <v>CONTRIBUICAO PLANO SEGURIDADE SOCIAL SERVIDOR</v>
      </c>
      <c r="J34" s="49" t="str">
        <f>+'[1]Access-Jul'!L34</f>
        <v>1</v>
      </c>
      <c r="K34" s="52"/>
      <c r="L34" s="52"/>
      <c r="M34" s="52"/>
      <c r="N34" s="52">
        <f>+K34+L34-M34</f>
        <v>0</v>
      </c>
      <c r="O34" s="52"/>
      <c r="P34" s="54">
        <f>'[1]Access-Jul'!M34</f>
        <v>2485247.9500000002</v>
      </c>
      <c r="Q34" s="54"/>
      <c r="R34" s="54">
        <f>N34-O34+P34</f>
        <v>2485247.9500000002</v>
      </c>
      <c r="S34" s="54">
        <f>'[1]Access-Jul'!N34</f>
        <v>2485247.9500000002</v>
      </c>
      <c r="T34" s="55">
        <f>IF(R34&gt;0,S34/R34,0)</f>
        <v>1</v>
      </c>
      <c r="U34" s="54">
        <f>'[1]Access-Jul'!O34</f>
        <v>2485247.9500000002</v>
      </c>
      <c r="V34" s="55">
        <f>IF(R34&gt;0,U34/R34,0)</f>
        <v>1</v>
      </c>
      <c r="W34" s="54">
        <f>'[1]Access-Jul'!P34</f>
        <v>2465317.27</v>
      </c>
      <c r="X34" s="55">
        <f>IF(R34&gt;0,W34/R34,0)</f>
        <v>0.99198040581826041</v>
      </c>
    </row>
    <row r="35" spans="1:24" ht="25.5" customHeight="1" thickBot="1" x14ac:dyDescent="0.25">
      <c r="A35" s="49" t="str">
        <f>+'[1]Access-Jul'!A35</f>
        <v>12104</v>
      </c>
      <c r="B35" s="50" t="str">
        <f>+'[1]Access-Jul'!B35</f>
        <v>TRIBUNAL REGIONAL FEDERAL DA 3A. REGIAO</v>
      </c>
      <c r="C35" s="49" t="str">
        <f>CONCATENATE('[1]Access-Jul'!C35,".",'[1]Access-Jul'!D35)</f>
        <v>09.272</v>
      </c>
      <c r="D35" s="49" t="str">
        <f>CONCATENATE('[1]Access-Jul'!E35,".",'[1]Access-Jul'!G35)</f>
        <v>0089.0181</v>
      </c>
      <c r="E35" s="50" t="str">
        <f>+'[1]Access-Jul'!F35</f>
        <v>PREVIDENCIA DE INATIVOS E PENSIONISTAS DA UNIAO</v>
      </c>
      <c r="F35" s="50" t="str">
        <f>+'[1]Access-Jul'!H35</f>
        <v>APOSENTADORIAS E PENSOES - SERVIDORES CIVIS</v>
      </c>
      <c r="G35" s="49" t="str">
        <f>IF('[1]Access-Jul'!I35="1","F","S")</f>
        <v>S</v>
      </c>
      <c r="H35" s="49" t="str">
        <f>+'[1]Access-Jul'!J35</f>
        <v>0169</v>
      </c>
      <c r="I35" s="50" t="str">
        <f>+'[1]Access-Jul'!K35</f>
        <v>CONTRIB.PATRONAL P/PLANO DE SEGURID.SOC.SERV.</v>
      </c>
      <c r="J35" s="49" t="str">
        <f>+'[1]Access-Jul'!L35</f>
        <v>1</v>
      </c>
      <c r="K35" s="52"/>
      <c r="L35" s="52"/>
      <c r="M35" s="52"/>
      <c r="N35" s="52">
        <f>+K35+L35-M35</f>
        <v>0</v>
      </c>
      <c r="O35" s="52"/>
      <c r="P35" s="54">
        <f>'[1]Access-Jul'!M35</f>
        <v>55200000</v>
      </c>
      <c r="Q35" s="54"/>
      <c r="R35" s="54">
        <f>N35-O35+P35</f>
        <v>55200000</v>
      </c>
      <c r="S35" s="54">
        <f>'[1]Access-Jul'!N35</f>
        <v>55200000</v>
      </c>
      <c r="T35" s="55">
        <f>IF(R35&gt;0,S35/R35,0)</f>
        <v>1</v>
      </c>
      <c r="U35" s="54">
        <f>'[1]Access-Jul'!O35</f>
        <v>55200000</v>
      </c>
      <c r="V35" s="55">
        <f>IF(R35&gt;0,U35/R35,0)</f>
        <v>1</v>
      </c>
      <c r="W35" s="54">
        <f>'[1]Access-Jul'!P35</f>
        <v>54887934.590000004</v>
      </c>
      <c r="X35" s="55">
        <f>IF(R35&gt;0,W35/R35,0)</f>
        <v>0.99434664112318849</v>
      </c>
    </row>
    <row r="36" spans="1:24" ht="25.5" customHeight="1" thickBot="1" x14ac:dyDescent="0.25">
      <c r="A36" s="15" t="s">
        <v>48</v>
      </c>
      <c r="B36" s="57"/>
      <c r="C36" s="57"/>
      <c r="D36" s="57"/>
      <c r="E36" s="57"/>
      <c r="F36" s="57"/>
      <c r="G36" s="57"/>
      <c r="H36" s="57"/>
      <c r="I36" s="57"/>
      <c r="J36" s="16"/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9">
        <f>SUM(P10:P35)</f>
        <v>434195674.39000005</v>
      </c>
      <c r="Q36" s="59">
        <f>SUM(Q10:Q35)</f>
        <v>0</v>
      </c>
      <c r="R36" s="59">
        <f>SUM(R10:R35)</f>
        <v>434195674.39000005</v>
      </c>
      <c r="S36" s="59">
        <f>SUM(S10:S35)</f>
        <v>394184369.42999995</v>
      </c>
      <c r="T36" s="60">
        <f t="shared" si="2"/>
        <v>0.90784960026096106</v>
      </c>
      <c r="U36" s="59">
        <f>SUM(U10:U35)</f>
        <v>350710016.43000001</v>
      </c>
      <c r="V36" s="60">
        <f t="shared" si="3"/>
        <v>0.8077234231379925</v>
      </c>
      <c r="W36" s="59">
        <f>SUM(W10:W35)</f>
        <v>347801748.5</v>
      </c>
      <c r="X36" s="60">
        <f t="shared" si="4"/>
        <v>0.80102536486257137</v>
      </c>
    </row>
    <row r="37" spans="1:24" ht="25.5" customHeight="1" x14ac:dyDescent="0.2">
      <c r="A37" s="2" t="s">
        <v>49</v>
      </c>
      <c r="B37" s="2"/>
      <c r="C37" s="2"/>
      <c r="D37" s="2"/>
      <c r="E37" s="2"/>
      <c r="F37" s="2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4"/>
      <c r="V37" s="2"/>
      <c r="W37" s="4"/>
      <c r="X37" s="2"/>
    </row>
    <row r="38" spans="1:24" ht="25.5" customHeight="1" x14ac:dyDescent="0.2">
      <c r="A38" s="2" t="s">
        <v>50</v>
      </c>
      <c r="B38" s="61"/>
      <c r="C38" s="2"/>
      <c r="D38" s="2"/>
      <c r="E38" s="2"/>
      <c r="F38" s="2"/>
      <c r="G38" s="2"/>
      <c r="H38" s="3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4"/>
      <c r="V38" s="2"/>
      <c r="W38" s="4"/>
      <c r="X38" s="2"/>
    </row>
  </sheetData>
  <mergeCells count="17">
    <mergeCell ref="A36:J3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2017-10-17T21:45:18Z</dcterms:created>
  <dcterms:modified xsi:type="dcterms:W3CDTF">2017-10-17T21:46:03Z</dcterms:modified>
</cp:coreProperties>
</file>