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Nov" sheetId="1" r:id="rId1"/>
  </sheets>
  <externalReferences>
    <externalReference r:id="rId2"/>
  </externalReferences>
  <definedNames>
    <definedName name="_xlnm.Print_Area" localSheetId="0">Nov!$A$1:$X$32</definedName>
  </definedNames>
  <calcPr calcId="144525"/>
</workbook>
</file>

<file path=xl/calcChain.xml><?xml version="1.0" encoding="utf-8"?>
<calcChain xmlns="http://schemas.openxmlformats.org/spreadsheetml/2006/main">
  <c r="Q30" i="1" l="1"/>
  <c r="W29" i="1"/>
  <c r="U29" i="1"/>
  <c r="S29" i="1"/>
  <c r="P29" i="1"/>
  <c r="N29" i="1"/>
  <c r="R29" i="1" s="1"/>
  <c r="V29" i="1" s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R26" i="1"/>
  <c r="V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R25" i="1"/>
  <c r="V25" i="1" s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V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V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V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V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N13" i="1"/>
  <c r="R13" i="1" s="1"/>
  <c r="V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R10" i="1" s="1"/>
  <c r="V10" i="1" s="1"/>
  <c r="N10" i="1"/>
  <c r="J10" i="1"/>
  <c r="I10" i="1"/>
  <c r="H10" i="1"/>
  <c r="G10" i="1"/>
  <c r="F10" i="1"/>
  <c r="E10" i="1"/>
  <c r="D10" i="1"/>
  <c r="C10" i="1"/>
  <c r="B10" i="1"/>
  <c r="A10" i="1"/>
  <c r="U30" i="1" l="1"/>
  <c r="R11" i="1"/>
  <c r="R24" i="1"/>
  <c r="T24" i="1" s="1"/>
  <c r="R15" i="1"/>
  <c r="R20" i="1"/>
  <c r="X20" i="1" s="1"/>
  <c r="R28" i="1"/>
  <c r="X15" i="1"/>
  <c r="T15" i="1"/>
  <c r="V15" i="1"/>
  <c r="T20" i="1"/>
  <c r="X28" i="1"/>
  <c r="T28" i="1"/>
  <c r="V28" i="1"/>
  <c r="X16" i="1"/>
  <c r="T16" i="1"/>
  <c r="V16" i="1"/>
  <c r="X12" i="1"/>
  <c r="T12" i="1"/>
  <c r="V12" i="1"/>
  <c r="X19" i="1"/>
  <c r="T19" i="1"/>
  <c r="V19" i="1"/>
  <c r="X27" i="1"/>
  <c r="T27" i="1"/>
  <c r="V27" i="1"/>
  <c r="V17" i="1"/>
  <c r="X17" i="1"/>
  <c r="T17" i="1"/>
  <c r="X23" i="1"/>
  <c r="T23" i="1"/>
  <c r="V23" i="1"/>
  <c r="T11" i="1"/>
  <c r="V11" i="1"/>
  <c r="X11" i="1"/>
  <c r="X24" i="1"/>
  <c r="V24" i="1"/>
  <c r="T10" i="1"/>
  <c r="X10" i="1"/>
  <c r="T14" i="1"/>
  <c r="X14" i="1"/>
  <c r="T18" i="1"/>
  <c r="X18" i="1"/>
  <c r="T22" i="1"/>
  <c r="X22" i="1"/>
  <c r="T26" i="1"/>
  <c r="X26" i="1"/>
  <c r="T13" i="1"/>
  <c r="X13" i="1"/>
  <c r="T21" i="1"/>
  <c r="X21" i="1"/>
  <c r="T25" i="1"/>
  <c r="X25" i="1"/>
  <c r="T29" i="1"/>
  <c r="X29" i="1"/>
  <c r="S30" i="1"/>
  <c r="W30" i="1"/>
  <c r="P30" i="1"/>
  <c r="V20" i="1" l="1"/>
  <c r="R30" i="1"/>
  <c r="X30" i="1"/>
  <c r="T30" i="1"/>
  <c r="V3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<sst xmlns="http://schemas.openxmlformats.org/spreadsheetml/2006/main" count="55" uniqueCount="51">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</sst>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12">
    <cellStyle name="Normal" xfId="0" builtinId="0"/>
    <cellStyle name="Normal 2" xfId="5"/>
    <cellStyle name="Normal 2 8" xfId="2"/>
    <cellStyle name="Normal 3" xfId="6"/>
    <cellStyle name="Normal 4" xfId="7"/>
    <cellStyle name="Normal 5" xfId="8"/>
    <cellStyle name="Normal 6" xfId="9"/>
    <cellStyle name="Porcentagem 11" xfId="10"/>
    <cellStyle name="Porcentagem 11 2" xfId="1"/>
    <cellStyle name="Porcentagem 2" xfId="3"/>
    <cellStyle name="Vírgula 2" xfId="4"/>
    <cellStyle name="Vírgula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Anexo%20II%20-%20Transparencia%20Mensal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3</v>
          </cell>
          <cell r="M10">
            <v>15000</v>
          </cell>
          <cell r="N10">
            <v>15000</v>
          </cell>
          <cell r="O10">
            <v>1161.8800000000001</v>
          </cell>
          <cell r="P10">
            <v>1161.8800000000001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4</v>
          </cell>
          <cell r="M11">
            <v>4431164</v>
          </cell>
          <cell r="N11">
            <v>730458.1</v>
          </cell>
          <cell r="O11">
            <v>63445.55</v>
          </cell>
          <cell r="P11">
            <v>63445.55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ORDINARIOS</v>
          </cell>
          <cell r="L12" t="str">
            <v>3</v>
          </cell>
          <cell r="M12">
            <v>45876437</v>
          </cell>
          <cell r="N12">
            <v>43269437.740000002</v>
          </cell>
          <cell r="O12">
            <v>34252753.490000002</v>
          </cell>
          <cell r="P12">
            <v>32383068.800000001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E EMOLUMENTOS - PODER JUDICIARIO</v>
          </cell>
          <cell r="L13" t="str">
            <v>3</v>
          </cell>
          <cell r="M13">
            <v>7243081</v>
          </cell>
          <cell r="N13">
            <v>7239183.6399999997</v>
          </cell>
          <cell r="O13">
            <v>6932345.71</v>
          </cell>
          <cell r="P13">
            <v>6630036.3399999999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4</v>
          </cell>
          <cell r="M14">
            <v>5821097</v>
          </cell>
          <cell r="N14">
            <v>3924078.25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061</v>
          </cell>
          <cell r="E15" t="str">
            <v>0569</v>
          </cell>
          <cell r="F15" t="str">
            <v>PRESTACAO JURISDICIONAL NA JUSTICA FEDERAL</v>
          </cell>
          <cell r="G15" t="str">
            <v>4257</v>
          </cell>
          <cell r="H15" t="str">
            <v>JULGAMENTO DE CAUSAS NA JUSTICA FEDERAL</v>
          </cell>
          <cell r="I15" t="str">
            <v>1</v>
          </cell>
          <cell r="J15" t="str">
            <v>0181</v>
          </cell>
          <cell r="K15" t="str">
            <v>RECURSOS DE CONVENIOS</v>
          </cell>
          <cell r="L15" t="str">
            <v>3</v>
          </cell>
          <cell r="M15">
            <v>273139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15NZ</v>
          </cell>
          <cell r="H16" t="str">
            <v>REFORMA DO EDIFICIO-SEDE DO TRIBUNAL REGIONAL FEDERAL DA 3.</v>
          </cell>
          <cell r="I16" t="str">
            <v>1</v>
          </cell>
          <cell r="J16" t="str">
            <v>0100</v>
          </cell>
          <cell r="K16" t="str">
            <v>RECURSOS ORDINARIOS</v>
          </cell>
          <cell r="L16" t="str">
            <v>4</v>
          </cell>
          <cell r="M16">
            <v>2000000</v>
          </cell>
          <cell r="N16">
            <v>14980</v>
          </cell>
          <cell r="O16">
            <v>11500</v>
          </cell>
          <cell r="P16">
            <v>11500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15PC</v>
          </cell>
          <cell r="H17" t="str">
            <v>AQUISICAO DE IMOVEIS PARA FUNCIONAMENTO DO TRF3 DA 3. REGIAO</v>
          </cell>
          <cell r="I17" t="str">
            <v>1</v>
          </cell>
          <cell r="J17" t="str">
            <v>0181</v>
          </cell>
          <cell r="K17" t="str">
            <v>RECURSOS DE CONVENIOS</v>
          </cell>
          <cell r="L17" t="str">
            <v>5</v>
          </cell>
          <cell r="M17">
            <v>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20TP</v>
          </cell>
          <cell r="H18" t="str">
            <v>ATIVOS CIVIS DA UNIAO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1</v>
          </cell>
          <cell r="M18">
            <v>363492166.92000002</v>
          </cell>
          <cell r="N18">
            <v>363492166.92000002</v>
          </cell>
          <cell r="O18">
            <v>363474790.93000001</v>
          </cell>
          <cell r="P18">
            <v>361832660.19999999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122</v>
          </cell>
          <cell r="E19" t="str">
            <v>0569</v>
          </cell>
          <cell r="F19" t="str">
            <v>PRESTACAO JURISDICIONAL NA JUSTICA FEDERAL</v>
          </cell>
          <cell r="G19" t="str">
            <v>216H</v>
          </cell>
          <cell r="H19" t="str">
            <v>AJUDA DE CUSTO PARA MORADIA OU AUXILIO-MORADIA A AGENTES PUB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3</v>
          </cell>
          <cell r="M19">
            <v>2442858</v>
          </cell>
          <cell r="N19">
            <v>2121240.88</v>
          </cell>
          <cell r="O19">
            <v>2052189.55</v>
          </cell>
          <cell r="P19">
            <v>2052189.55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126</v>
          </cell>
          <cell r="E20" t="str">
            <v>0569</v>
          </cell>
          <cell r="F20" t="str">
            <v>PRESTACAO JURISDICIONAL NA JUSTICA FEDERAL</v>
          </cell>
          <cell r="G20" t="str">
            <v>151W</v>
          </cell>
          <cell r="H20" t="str">
            <v>DESENVOLVIMENTO E IMPLANTACAO DO SISTEMA PROCESSO JUDICIAL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4</v>
          </cell>
          <cell r="M20">
            <v>857735</v>
          </cell>
          <cell r="N20">
            <v>271970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126</v>
          </cell>
          <cell r="E21" t="str">
            <v>0569</v>
          </cell>
          <cell r="F21" t="str">
            <v>PRESTACAO JURISDICIONAL NA JUSTICA FEDERAL</v>
          </cell>
          <cell r="G21" t="str">
            <v>151W</v>
          </cell>
          <cell r="H21" t="str">
            <v>DESENVOLVIMENTO E IMPLANTACAO DO SISTEMA PROCESSO JUDICIAL E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887178</v>
          </cell>
          <cell r="N21">
            <v>853139</v>
          </cell>
          <cell r="O21">
            <v>562739</v>
          </cell>
          <cell r="P21">
            <v>562739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131</v>
          </cell>
          <cell r="E22" t="str">
            <v>0569</v>
          </cell>
          <cell r="F22" t="str">
            <v>PRESTACAO JURISDICIONAL NA JUSTICA FEDERAL</v>
          </cell>
          <cell r="G22" t="str">
            <v>2549</v>
          </cell>
          <cell r="H22" t="str">
            <v>COMUNICACAO E DIVULGACAO INSTITUCIONAL</v>
          </cell>
          <cell r="I22" t="str">
            <v>1</v>
          </cell>
          <cell r="J22" t="str">
            <v>0100</v>
          </cell>
          <cell r="K22" t="str">
            <v>RECURSOS ORDINARIOS</v>
          </cell>
          <cell r="L22" t="str">
            <v>3</v>
          </cell>
          <cell r="M22">
            <v>514457</v>
          </cell>
          <cell r="N22">
            <v>514456.48</v>
          </cell>
          <cell r="O22">
            <v>417627.1</v>
          </cell>
          <cell r="P22">
            <v>375864.39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0569</v>
          </cell>
          <cell r="F23" t="str">
            <v>PRESTACAO JURISDICIONAL NA JUSTICA FEDERAL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4</v>
          </cell>
          <cell r="M23">
            <v>15000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301</v>
          </cell>
          <cell r="E24" t="str">
            <v>0569</v>
          </cell>
          <cell r="F24" t="str">
            <v>PRESTACAO JURISDICIONAL NA JUSTICA FEDERAL</v>
          </cell>
          <cell r="G24" t="str">
            <v>2004</v>
          </cell>
          <cell r="H24" t="str">
            <v>ASSISTENCIA MEDICA E ODONTOLOGICA AOS SERVIDORES CIVIS, EMPR</v>
          </cell>
          <cell r="I24" t="str">
            <v>2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12294825</v>
          </cell>
          <cell r="N24">
            <v>10816274.699999999</v>
          </cell>
          <cell r="O24">
            <v>9892867.7200000007</v>
          </cell>
          <cell r="P24">
            <v>9892867.7200000007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331</v>
          </cell>
          <cell r="E25" t="str">
            <v>0569</v>
          </cell>
          <cell r="F25" t="str">
            <v>PRESTACAO JURISDICIONAL NA JUSTICA FEDERAL</v>
          </cell>
          <cell r="G25" t="str">
            <v>212B</v>
          </cell>
          <cell r="H25" t="str">
            <v>BENEFICIOS OBRIGATORIOS AOS SERVIDORES CIVIS, EMPREGADOS, MI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3</v>
          </cell>
          <cell r="M25">
            <v>23429422.949999999</v>
          </cell>
          <cell r="N25">
            <v>23061112.949999999</v>
          </cell>
          <cell r="O25">
            <v>20804412.329999998</v>
          </cell>
          <cell r="P25">
            <v>20804412.329999998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02</v>
          </cell>
          <cell r="D26" t="str">
            <v>846</v>
          </cell>
          <cell r="E26" t="str">
            <v>0569</v>
          </cell>
          <cell r="F26" t="str">
            <v>PRESTACAO JURISDICIONAL NA JUSTICA FEDERAL</v>
          </cell>
          <cell r="G26" t="str">
            <v>09HB</v>
          </cell>
          <cell r="H26" t="str">
            <v>CONTRIBUICAO DA UNIAO, DE SUAS AUTARQUIAS E FUNDACOES PARA O</v>
          </cell>
          <cell r="I26" t="str">
            <v>1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63593401.229999997</v>
          </cell>
          <cell r="N26">
            <v>63593401.229999997</v>
          </cell>
          <cell r="O26">
            <v>63593401.229999997</v>
          </cell>
          <cell r="P26">
            <v>63593401.229999997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0089</v>
          </cell>
          <cell r="F27" t="str">
            <v>PREVIDENCIA DE INATIVOS E PENSIONISTAS DA UNIAO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0100</v>
          </cell>
          <cell r="K27" t="str">
            <v>RECURSOS ORDINARIOS</v>
          </cell>
          <cell r="L27" t="str">
            <v>1</v>
          </cell>
          <cell r="M27">
            <v>20993844.48</v>
          </cell>
          <cell r="N27">
            <v>20993844.48</v>
          </cell>
          <cell r="O27">
            <v>20993844.48</v>
          </cell>
          <cell r="P27">
            <v>20452975.52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09</v>
          </cell>
          <cell r="D28" t="str">
            <v>272</v>
          </cell>
          <cell r="E28" t="str">
            <v>0089</v>
          </cell>
          <cell r="F28" t="str">
            <v>PREVIDENCIA DE INATIVOS E PENSIONISTAS DA UNIAO</v>
          </cell>
          <cell r="G28" t="str">
            <v>0181</v>
          </cell>
          <cell r="H28" t="str">
            <v>APOSENTADORIAS E PENSOES CIVIS DA UNIAO</v>
          </cell>
          <cell r="I28" t="str">
            <v>2</v>
          </cell>
          <cell r="J28" t="str">
            <v>0169</v>
          </cell>
          <cell r="K28" t="str">
            <v>CONTRIB.PATRONAL P/PLANO DE SEGURID.SOC.SERV.</v>
          </cell>
          <cell r="L28" t="str">
            <v>1</v>
          </cell>
          <cell r="M28">
            <v>87038316</v>
          </cell>
          <cell r="N28">
            <v>87038316</v>
          </cell>
          <cell r="O28">
            <v>87038316</v>
          </cell>
          <cell r="P28">
            <v>87038316</v>
          </cell>
        </row>
        <row r="29">
          <cell r="A29" t="str">
            <v>12104</v>
          </cell>
          <cell r="B29" t="str">
            <v>TRIBUNAL REGIONAL FEDERAL DA 3A. REGIAO</v>
          </cell>
          <cell r="C29" t="str">
            <v>28</v>
          </cell>
          <cell r="D29" t="str">
            <v>846</v>
          </cell>
          <cell r="E29" t="str">
            <v>0909</v>
          </cell>
          <cell r="F29" t="str">
            <v>OPERACOES ESPECIAIS: OUTROS ENCARGOS ESPECIAIS</v>
          </cell>
          <cell r="G29" t="str">
            <v>0536</v>
          </cell>
          <cell r="H29" t="str">
            <v>BENEFICIOS E PENSOES INDENIZATORIAS DECORRENTES DE LEGISLACA</v>
          </cell>
          <cell r="I29" t="str">
            <v>2</v>
          </cell>
          <cell r="J29" t="str">
            <v>0100</v>
          </cell>
          <cell r="K29" t="str">
            <v>RECURSOS ORDINARIOS</v>
          </cell>
          <cell r="L29" t="str">
            <v>3</v>
          </cell>
          <cell r="M29">
            <v>19208</v>
          </cell>
          <cell r="N29">
            <v>18684</v>
          </cell>
          <cell r="O29">
            <v>17731.689999999999</v>
          </cell>
          <cell r="P29">
            <v>17731.689999999999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view="pageBreakPreview" zoomScale="70" zoomScaleNormal="100" zoomScaleSheetLayoutView="70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9.85546875" style="64" customWidth="1"/>
    <col min="17" max="17" width="11" style="63" customWidth="1"/>
    <col min="18" max="18" width="18.5703125" style="64" customWidth="1"/>
    <col min="19" max="19" width="13" style="63" customWidth="1"/>
    <col min="20" max="20" width="9.28515625" style="64" bestFit="1" customWidth="1"/>
    <col min="21" max="21" width="15" style="5" bestFit="1" customWidth="1"/>
    <col min="22" max="22" width="9.28515625" style="5" bestFit="1" customWidth="1"/>
    <col min="23" max="24" width="17.85546875" style="5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43405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+'[1]Access-Nov'!A10</f>
        <v>12104</v>
      </c>
      <c r="B10" s="39" t="str">
        <f>+'[1]Access-Nov'!B10</f>
        <v>TRIBUNAL REGIONAL FEDERAL DA 3A. REGIAO</v>
      </c>
      <c r="C10" s="40" t="str">
        <f>CONCATENATE('[1]Access-Nov'!C10,".",'[1]Access-Nov'!D10)</f>
        <v>02.061</v>
      </c>
      <c r="D10" s="40" t="str">
        <f>CONCATENATE('[1]Access-Nov'!E10,".",'[1]Access-Nov'!G10)</f>
        <v>0569.4224</v>
      </c>
      <c r="E10" s="39" t="str">
        <f>+'[1]Access-Nov'!F10</f>
        <v>PRESTACAO JURISDICIONAL NA JUSTICA FEDERAL</v>
      </c>
      <c r="F10" s="41" t="str">
        <f>+'[1]Access-Nov'!H10</f>
        <v>ASSISTENCIA JURIDICA A PESSOAS CARENTES</v>
      </c>
      <c r="G10" s="38" t="str">
        <f>IF('[1]Access-Nov'!I10="1","F","S")</f>
        <v>F</v>
      </c>
      <c r="H10" s="38" t="str">
        <f>+'[1]Access-Nov'!J10</f>
        <v>0100</v>
      </c>
      <c r="I10" s="42" t="str">
        <f>+'[1]Access-Nov'!K10</f>
        <v>RECURSOS ORDINARIOS</v>
      </c>
      <c r="J10" s="38" t="str">
        <f>+'[1]Access-Nov'!L10</f>
        <v>3</v>
      </c>
      <c r="K10" s="43"/>
      <c r="L10" s="44"/>
      <c r="M10" s="44"/>
      <c r="N10" s="45">
        <f>+K10+L10-M10</f>
        <v>0</v>
      </c>
      <c r="O10" s="43"/>
      <c r="P10" s="46">
        <f>'[1]Access-Nov'!M10</f>
        <v>15000</v>
      </c>
      <c r="Q10" s="46"/>
      <c r="R10" s="46">
        <f>N10-O10+P10</f>
        <v>15000</v>
      </c>
      <c r="S10" s="46">
        <f>'[1]Access-Nov'!N10</f>
        <v>15000</v>
      </c>
      <c r="T10" s="47">
        <f>IF(R10&gt;0,S10/R10,0)</f>
        <v>1</v>
      </c>
      <c r="U10" s="46">
        <f>'[1]Access-Nov'!O10</f>
        <v>1161.8800000000001</v>
      </c>
      <c r="V10" s="48">
        <f>IF(R10&gt;0,U10/R10,0)</f>
        <v>7.7458666666666676E-2</v>
      </c>
      <c r="W10" s="46">
        <f>'[1]Access-Nov'!P10</f>
        <v>1161.8800000000001</v>
      </c>
      <c r="X10" s="48">
        <f>IF(R10&gt;0,W10/R10,0)</f>
        <v>7.7458666666666676E-2</v>
      </c>
    </row>
    <row r="11" spans="1:24" ht="25.5" customHeight="1" x14ac:dyDescent="0.2">
      <c r="A11" s="49" t="str">
        <f>+'[1]Access-Nov'!A11</f>
        <v>12104</v>
      </c>
      <c r="B11" s="50" t="str">
        <f>+'[1]Access-Nov'!B11</f>
        <v>TRIBUNAL REGIONAL FEDERAL DA 3A. REGIAO</v>
      </c>
      <c r="C11" s="49" t="str">
        <f>CONCATENATE('[1]Access-Nov'!C11,".",'[1]Access-Nov'!D11)</f>
        <v>02.061</v>
      </c>
      <c r="D11" s="49" t="str">
        <f>CONCATENATE('[1]Access-Nov'!E11,".",'[1]Access-Nov'!G11)</f>
        <v>0569.4257</v>
      </c>
      <c r="E11" s="50" t="str">
        <f>+'[1]Access-Nov'!F11</f>
        <v>PRESTACAO JURISDICIONAL NA JUSTICA FEDERAL</v>
      </c>
      <c r="F11" s="51" t="str">
        <f>+'[1]Access-Nov'!H11</f>
        <v>JULGAMENTO DE CAUSAS NA JUSTICA FEDERAL</v>
      </c>
      <c r="G11" s="49" t="str">
        <f>IF('[1]Access-Nov'!I11="1","F","S")</f>
        <v>F</v>
      </c>
      <c r="H11" s="49" t="str">
        <f>+'[1]Access-Nov'!J11</f>
        <v>0100</v>
      </c>
      <c r="I11" s="50" t="str">
        <f>+'[1]Access-Nov'!K11</f>
        <v>RECURSOS ORDINARIOS</v>
      </c>
      <c r="J11" s="49" t="str">
        <f>+'[1]Access-Nov'!L11</f>
        <v>4</v>
      </c>
      <c r="K11" s="52"/>
      <c r="L11" s="52"/>
      <c r="M11" s="52"/>
      <c r="N11" s="53">
        <f t="shared" ref="N11:N29" si="0">+K11+L11-M11</f>
        <v>0</v>
      </c>
      <c r="O11" s="52"/>
      <c r="P11" s="54">
        <f>'[1]Access-Nov'!M11</f>
        <v>4431164</v>
      </c>
      <c r="Q11" s="54"/>
      <c r="R11" s="54">
        <f t="shared" ref="R11:R29" si="1">N11-O11+P11</f>
        <v>4431164</v>
      </c>
      <c r="S11" s="54">
        <f>'[1]Access-Nov'!N11</f>
        <v>730458.1</v>
      </c>
      <c r="T11" s="55">
        <f t="shared" ref="T11:T30" si="2">IF(R11&gt;0,S11/R11,0)</f>
        <v>0.1648456477801318</v>
      </c>
      <c r="U11" s="54">
        <f>'[1]Access-Nov'!O11</f>
        <v>63445.55</v>
      </c>
      <c r="V11" s="55">
        <f t="shared" ref="V11:V30" si="3">IF(R11&gt;0,U11/R11,0)</f>
        <v>1.43180324628021E-2</v>
      </c>
      <c r="W11" s="54">
        <f>'[1]Access-Nov'!P11</f>
        <v>63445.55</v>
      </c>
      <c r="X11" s="55">
        <f t="shared" ref="X11:X30" si="4">IF(R11&gt;0,W11/R11,0)</f>
        <v>1.43180324628021E-2</v>
      </c>
    </row>
    <row r="12" spans="1:24" ht="25.5" customHeight="1" x14ac:dyDescent="0.2">
      <c r="A12" s="49" t="str">
        <f>+'[1]Access-Nov'!A12</f>
        <v>12104</v>
      </c>
      <c r="B12" s="50" t="str">
        <f>+'[1]Access-Nov'!B12</f>
        <v>TRIBUNAL REGIONAL FEDERAL DA 3A. REGIAO</v>
      </c>
      <c r="C12" s="49" t="str">
        <f>CONCATENATE('[1]Access-Nov'!C12,".",'[1]Access-Nov'!D12)</f>
        <v>02.061</v>
      </c>
      <c r="D12" s="49" t="str">
        <f>CONCATENATE('[1]Access-Nov'!E12,".",'[1]Access-Nov'!G12)</f>
        <v>0569.4257</v>
      </c>
      <c r="E12" s="50" t="str">
        <f>+'[1]Access-Nov'!F12</f>
        <v>PRESTACAO JURISDICIONAL NA JUSTICA FEDERAL</v>
      </c>
      <c r="F12" s="50" t="str">
        <f>+'[1]Access-Nov'!H12</f>
        <v>JULGAMENTO DE CAUSAS NA JUSTICA FEDERAL</v>
      </c>
      <c r="G12" s="49" t="str">
        <f>IF('[1]Access-Nov'!I12="1","F","S")</f>
        <v>F</v>
      </c>
      <c r="H12" s="49" t="str">
        <f>+'[1]Access-Nov'!J12</f>
        <v>0100</v>
      </c>
      <c r="I12" s="50" t="str">
        <f>+'[1]Access-Nov'!K12</f>
        <v>RECURSOS ORDINARIOS</v>
      </c>
      <c r="J12" s="49" t="str">
        <f>+'[1]Access-Nov'!L12</f>
        <v>3</v>
      </c>
      <c r="K12" s="54"/>
      <c r="L12" s="54"/>
      <c r="M12" s="54"/>
      <c r="N12" s="52">
        <f t="shared" si="0"/>
        <v>0</v>
      </c>
      <c r="O12" s="54"/>
      <c r="P12" s="54">
        <f>'[1]Access-Nov'!M12</f>
        <v>45876437</v>
      </c>
      <c r="Q12" s="54"/>
      <c r="R12" s="54">
        <f t="shared" si="1"/>
        <v>45876437</v>
      </c>
      <c r="S12" s="56">
        <f>'[1]Access-Nov'!N12</f>
        <v>43269437.740000002</v>
      </c>
      <c r="T12" s="55">
        <f t="shared" si="2"/>
        <v>0.94317345830496824</v>
      </c>
      <c r="U12" s="54">
        <f>'[1]Access-Nov'!O12</f>
        <v>34252753.490000002</v>
      </c>
      <c r="V12" s="55">
        <f t="shared" si="3"/>
        <v>0.74663063938465846</v>
      </c>
      <c r="W12" s="54">
        <f>'[1]Access-Nov'!P12</f>
        <v>32383068.800000001</v>
      </c>
      <c r="X12" s="55">
        <f t="shared" si="4"/>
        <v>0.7058758464612237</v>
      </c>
    </row>
    <row r="13" spans="1:24" ht="25.5" customHeight="1" x14ac:dyDescent="0.2">
      <c r="A13" s="49" t="str">
        <f>+'[1]Access-Nov'!A13</f>
        <v>12104</v>
      </c>
      <c r="B13" s="50" t="str">
        <f>+'[1]Access-Nov'!B13</f>
        <v>TRIBUNAL REGIONAL FEDERAL DA 3A. REGIAO</v>
      </c>
      <c r="C13" s="49" t="str">
        <f>CONCATENATE('[1]Access-Nov'!C13,".",'[1]Access-Nov'!D13)</f>
        <v>02.061</v>
      </c>
      <c r="D13" s="49" t="str">
        <f>CONCATENATE('[1]Access-Nov'!E13,".",'[1]Access-Nov'!G13)</f>
        <v>0569.4257</v>
      </c>
      <c r="E13" s="50" t="str">
        <f>+'[1]Access-Nov'!F13</f>
        <v>PRESTACAO JURISDICIONAL NA JUSTICA FEDERAL</v>
      </c>
      <c r="F13" s="50" t="str">
        <f>+'[1]Access-Nov'!H13</f>
        <v>JULGAMENTO DE CAUSAS NA JUSTICA FEDERAL</v>
      </c>
      <c r="G13" s="49" t="str">
        <f>IF('[1]Access-Nov'!I13="1","F","S")</f>
        <v>F</v>
      </c>
      <c r="H13" s="49" t="str">
        <f>+'[1]Access-Nov'!J13</f>
        <v>0127</v>
      </c>
      <c r="I13" s="50" t="str">
        <f>+'[1]Access-Nov'!K13</f>
        <v>CUSTAS E EMOLUMENTOS - PODER JUDICIARIO</v>
      </c>
      <c r="J13" s="49" t="str">
        <f>+'[1]Access-Nov'!L13</f>
        <v>3</v>
      </c>
      <c r="K13" s="54"/>
      <c r="L13" s="54"/>
      <c r="M13" s="54"/>
      <c r="N13" s="52">
        <f t="shared" si="0"/>
        <v>0</v>
      </c>
      <c r="O13" s="54"/>
      <c r="P13" s="54">
        <f>'[1]Access-Nov'!M13</f>
        <v>7243081</v>
      </c>
      <c r="Q13" s="54"/>
      <c r="R13" s="54">
        <f t="shared" si="1"/>
        <v>7243081</v>
      </c>
      <c r="S13" s="56">
        <f>'[1]Access-Nov'!N13</f>
        <v>7239183.6399999997</v>
      </c>
      <c r="T13" s="55">
        <f t="shared" si="2"/>
        <v>0.99946191958919139</v>
      </c>
      <c r="U13" s="54">
        <f>'[1]Access-Nov'!O13</f>
        <v>6932345.71</v>
      </c>
      <c r="V13" s="55">
        <f t="shared" si="3"/>
        <v>0.95709901766941441</v>
      </c>
      <c r="W13" s="54">
        <f>'[1]Access-Nov'!P13</f>
        <v>6630036.3399999999</v>
      </c>
      <c r="X13" s="55">
        <f t="shared" si="4"/>
        <v>0.91536134139601644</v>
      </c>
    </row>
    <row r="14" spans="1:24" ht="25.5" customHeight="1" x14ac:dyDescent="0.2">
      <c r="A14" s="49" t="str">
        <f>+'[1]Access-Nov'!A14</f>
        <v>12104</v>
      </c>
      <c r="B14" s="50" t="str">
        <f>+'[1]Access-Nov'!B14</f>
        <v>TRIBUNAL REGIONAL FEDERAL DA 3A. REGIAO</v>
      </c>
      <c r="C14" s="49" t="str">
        <f>CONCATENATE('[1]Access-Nov'!C14,".",'[1]Access-Nov'!D14)</f>
        <v>02.061</v>
      </c>
      <c r="D14" s="49" t="str">
        <f>CONCATENATE('[1]Access-Nov'!E14,".",'[1]Access-Nov'!G14)</f>
        <v>0569.4257</v>
      </c>
      <c r="E14" s="50" t="str">
        <f>+'[1]Access-Nov'!F14</f>
        <v>PRESTACAO JURISDICIONAL NA JUSTICA FEDERAL</v>
      </c>
      <c r="F14" s="50" t="str">
        <f>+'[1]Access-Nov'!H14</f>
        <v>JULGAMENTO DE CAUSAS NA JUSTICA FEDERAL</v>
      </c>
      <c r="G14" s="49" t="str">
        <f>IF('[1]Access-Nov'!I14="1","F","S")</f>
        <v>F</v>
      </c>
      <c r="H14" s="49" t="str">
        <f>+'[1]Access-Nov'!J14</f>
        <v>0181</v>
      </c>
      <c r="I14" s="50" t="str">
        <f>+'[1]Access-Nov'!K14</f>
        <v>RECURSOS DE CONVENIOS</v>
      </c>
      <c r="J14" s="49" t="str">
        <f>+'[1]Access-Nov'!L14</f>
        <v>4</v>
      </c>
      <c r="K14" s="54"/>
      <c r="L14" s="54"/>
      <c r="M14" s="54"/>
      <c r="N14" s="52">
        <f t="shared" si="0"/>
        <v>0</v>
      </c>
      <c r="O14" s="54"/>
      <c r="P14" s="54">
        <f>'[1]Access-Nov'!M14</f>
        <v>5821097</v>
      </c>
      <c r="Q14" s="54"/>
      <c r="R14" s="54">
        <f t="shared" si="1"/>
        <v>5821097</v>
      </c>
      <c r="S14" s="56">
        <f>'[1]Access-Nov'!N14</f>
        <v>3924078.25</v>
      </c>
      <c r="T14" s="55">
        <f t="shared" si="2"/>
        <v>0.67411318691305089</v>
      </c>
      <c r="U14" s="54">
        <f>'[1]Access-Nov'!O14</f>
        <v>0</v>
      </c>
      <c r="V14" s="55">
        <f t="shared" si="3"/>
        <v>0</v>
      </c>
      <c r="W14" s="54">
        <f>'[1]Access-Nov'!P14</f>
        <v>0</v>
      </c>
      <c r="X14" s="55">
        <f t="shared" si="4"/>
        <v>0</v>
      </c>
    </row>
    <row r="15" spans="1:24" ht="25.5" customHeight="1" x14ac:dyDescent="0.2">
      <c r="A15" s="49" t="str">
        <f>+'[1]Access-Nov'!A15</f>
        <v>12104</v>
      </c>
      <c r="B15" s="50" t="str">
        <f>+'[1]Access-Nov'!B15</f>
        <v>TRIBUNAL REGIONAL FEDERAL DA 3A. REGIAO</v>
      </c>
      <c r="C15" s="49" t="str">
        <f>CONCATENATE('[1]Access-Nov'!C15,".",'[1]Access-Nov'!D15)</f>
        <v>02.061</v>
      </c>
      <c r="D15" s="49" t="str">
        <f>CONCATENATE('[1]Access-Nov'!E15,".",'[1]Access-Nov'!G15)</f>
        <v>0569.4257</v>
      </c>
      <c r="E15" s="50" t="str">
        <f>+'[1]Access-Nov'!F15</f>
        <v>PRESTACAO JURISDICIONAL NA JUSTICA FEDERAL</v>
      </c>
      <c r="F15" s="50" t="str">
        <f>+'[1]Access-Nov'!H15</f>
        <v>JULGAMENTO DE CAUSAS NA JUSTICA FEDERAL</v>
      </c>
      <c r="G15" s="49" t="str">
        <f>IF('[1]Access-Nov'!I15="1","F","S")</f>
        <v>F</v>
      </c>
      <c r="H15" s="49" t="str">
        <f>+'[1]Access-Nov'!J15</f>
        <v>0181</v>
      </c>
      <c r="I15" s="50" t="str">
        <f>+'[1]Access-Nov'!K15</f>
        <v>RECURSOS DE CONVENIOS</v>
      </c>
      <c r="J15" s="49" t="str">
        <f>+'[1]Access-Nov'!L15</f>
        <v>3</v>
      </c>
      <c r="K15" s="52"/>
      <c r="L15" s="52"/>
      <c r="M15" s="52"/>
      <c r="N15" s="52">
        <f t="shared" si="0"/>
        <v>0</v>
      </c>
      <c r="O15" s="52"/>
      <c r="P15" s="54">
        <f>'[1]Access-Nov'!M15</f>
        <v>273139</v>
      </c>
      <c r="Q15" s="54"/>
      <c r="R15" s="54">
        <f t="shared" si="1"/>
        <v>273139</v>
      </c>
      <c r="S15" s="56">
        <f>'[1]Access-Nov'!N15</f>
        <v>0</v>
      </c>
      <c r="T15" s="55">
        <f t="shared" si="2"/>
        <v>0</v>
      </c>
      <c r="U15" s="54">
        <f>'[1]Access-Nov'!O15</f>
        <v>0</v>
      </c>
      <c r="V15" s="55">
        <f t="shared" si="3"/>
        <v>0</v>
      </c>
      <c r="W15" s="54">
        <f>'[1]Access-Nov'!P15</f>
        <v>0</v>
      </c>
      <c r="X15" s="55">
        <f t="shared" si="4"/>
        <v>0</v>
      </c>
    </row>
    <row r="16" spans="1:24" ht="25.5" customHeight="1" x14ac:dyDescent="0.2">
      <c r="A16" s="49" t="str">
        <f>+'[1]Access-Nov'!A16</f>
        <v>12104</v>
      </c>
      <c r="B16" s="50" t="str">
        <f>+'[1]Access-Nov'!B16</f>
        <v>TRIBUNAL REGIONAL FEDERAL DA 3A. REGIAO</v>
      </c>
      <c r="C16" s="49" t="str">
        <f>CONCATENATE('[1]Access-Nov'!C16,".",'[1]Access-Nov'!D16)</f>
        <v>02.122</v>
      </c>
      <c r="D16" s="49" t="str">
        <f>CONCATENATE('[1]Access-Nov'!E16,".",'[1]Access-Nov'!G16)</f>
        <v>0569.15NZ</v>
      </c>
      <c r="E16" s="50" t="str">
        <f>+'[1]Access-Nov'!F16</f>
        <v>PRESTACAO JURISDICIONAL NA JUSTICA FEDERAL</v>
      </c>
      <c r="F16" s="50" t="str">
        <f>+'[1]Access-Nov'!H16</f>
        <v>REFORMA DO EDIFICIO-SEDE DO TRIBUNAL REGIONAL FEDERAL DA 3.</v>
      </c>
      <c r="G16" s="49" t="str">
        <f>IF('[1]Access-Nov'!I16="1","F","S")</f>
        <v>F</v>
      </c>
      <c r="H16" s="49" t="str">
        <f>+'[1]Access-Nov'!J16</f>
        <v>0100</v>
      </c>
      <c r="I16" s="50" t="str">
        <f>+'[1]Access-Nov'!K16</f>
        <v>RECURSOS ORDINARIOS</v>
      </c>
      <c r="J16" s="49" t="str">
        <f>+'[1]Access-Nov'!L16</f>
        <v>4</v>
      </c>
      <c r="K16" s="54"/>
      <c r="L16" s="54"/>
      <c r="M16" s="54"/>
      <c r="N16" s="52">
        <f t="shared" si="0"/>
        <v>0</v>
      </c>
      <c r="O16" s="54"/>
      <c r="P16" s="54">
        <f>'[1]Access-Nov'!M16</f>
        <v>2000000</v>
      </c>
      <c r="Q16" s="54"/>
      <c r="R16" s="54">
        <f t="shared" si="1"/>
        <v>2000000</v>
      </c>
      <c r="S16" s="56">
        <f>'[1]Access-Nov'!N16</f>
        <v>14980</v>
      </c>
      <c r="T16" s="55">
        <f t="shared" si="2"/>
        <v>7.4900000000000001E-3</v>
      </c>
      <c r="U16" s="54">
        <f>'[1]Access-Nov'!O16</f>
        <v>11500</v>
      </c>
      <c r="V16" s="55">
        <f t="shared" si="3"/>
        <v>5.7499999999999999E-3</v>
      </c>
      <c r="W16" s="54">
        <f>'[1]Access-Nov'!P16</f>
        <v>11500</v>
      </c>
      <c r="X16" s="55">
        <f t="shared" si="4"/>
        <v>5.7499999999999999E-3</v>
      </c>
    </row>
    <row r="17" spans="1:24" ht="25.5" customHeight="1" x14ac:dyDescent="0.2">
      <c r="A17" s="49" t="str">
        <f>+'[1]Access-Nov'!A17</f>
        <v>12104</v>
      </c>
      <c r="B17" s="50" t="str">
        <f>+'[1]Access-Nov'!B17</f>
        <v>TRIBUNAL REGIONAL FEDERAL DA 3A. REGIAO</v>
      </c>
      <c r="C17" s="49" t="str">
        <f>CONCATENATE('[1]Access-Nov'!C17,".",'[1]Access-Nov'!D17)</f>
        <v>02.122</v>
      </c>
      <c r="D17" s="49" t="str">
        <f>CONCATENATE('[1]Access-Nov'!E17,".",'[1]Access-Nov'!G17)</f>
        <v>0569.15PC</v>
      </c>
      <c r="E17" s="50" t="str">
        <f>+'[1]Access-Nov'!F17</f>
        <v>PRESTACAO JURISDICIONAL NA JUSTICA FEDERAL</v>
      </c>
      <c r="F17" s="50" t="str">
        <f>+'[1]Access-Nov'!H17</f>
        <v>AQUISICAO DE IMOVEIS PARA FUNCIONAMENTO DO TRF3 DA 3. REGIAO</v>
      </c>
      <c r="G17" s="49" t="str">
        <f>IF('[1]Access-Nov'!I17="1","F","S")</f>
        <v>F</v>
      </c>
      <c r="H17" s="49" t="str">
        <f>+'[1]Access-Nov'!J17</f>
        <v>0181</v>
      </c>
      <c r="I17" s="50" t="str">
        <f>+'[1]Access-Nov'!K17</f>
        <v>RECURSOS DE CONVENIOS</v>
      </c>
      <c r="J17" s="49" t="str">
        <f>+'[1]Access-Nov'!L17</f>
        <v>5</v>
      </c>
      <c r="K17" s="54"/>
      <c r="L17" s="54"/>
      <c r="M17" s="54"/>
      <c r="N17" s="52">
        <f t="shared" si="0"/>
        <v>0</v>
      </c>
      <c r="O17" s="54"/>
      <c r="P17" s="54">
        <f>'[1]Access-Nov'!M17</f>
        <v>0</v>
      </c>
      <c r="Q17" s="54"/>
      <c r="R17" s="54">
        <f t="shared" si="1"/>
        <v>0</v>
      </c>
      <c r="S17" s="56">
        <f>'[1]Access-Nov'!N17</f>
        <v>0</v>
      </c>
      <c r="T17" s="55">
        <f t="shared" si="2"/>
        <v>0</v>
      </c>
      <c r="U17" s="54">
        <f>'[1]Access-Nov'!O17</f>
        <v>0</v>
      </c>
      <c r="V17" s="55">
        <f t="shared" si="3"/>
        <v>0</v>
      </c>
      <c r="W17" s="54">
        <f>'[1]Access-Nov'!P17</f>
        <v>0</v>
      </c>
      <c r="X17" s="55">
        <f t="shared" si="4"/>
        <v>0</v>
      </c>
    </row>
    <row r="18" spans="1:24" ht="25.5" customHeight="1" x14ac:dyDescent="0.2">
      <c r="A18" s="49" t="str">
        <f>+'[1]Access-Nov'!A18</f>
        <v>12104</v>
      </c>
      <c r="B18" s="50" t="str">
        <f>+'[1]Access-Nov'!B18</f>
        <v>TRIBUNAL REGIONAL FEDERAL DA 3A. REGIAO</v>
      </c>
      <c r="C18" s="49" t="str">
        <f>CONCATENATE('[1]Access-Nov'!C18,".",'[1]Access-Nov'!D18)</f>
        <v>02.122</v>
      </c>
      <c r="D18" s="49" t="str">
        <f>CONCATENATE('[1]Access-Nov'!E18,".",'[1]Access-Nov'!G18)</f>
        <v>0569.20TP</v>
      </c>
      <c r="E18" s="50" t="str">
        <f>+'[1]Access-Nov'!F18</f>
        <v>PRESTACAO JURISDICIONAL NA JUSTICA FEDERAL</v>
      </c>
      <c r="F18" s="50" t="str">
        <f>+'[1]Access-Nov'!H18</f>
        <v>ATIVOS CIVIS DA UNIAO</v>
      </c>
      <c r="G18" s="49" t="str">
        <f>IF('[1]Access-Nov'!I18="1","F","S")</f>
        <v>F</v>
      </c>
      <c r="H18" s="49" t="str">
        <f>+'[1]Access-Nov'!J18</f>
        <v>0100</v>
      </c>
      <c r="I18" s="50" t="str">
        <f>+'[1]Access-Nov'!K18</f>
        <v>RECURSOS ORDINARIOS</v>
      </c>
      <c r="J18" s="49" t="str">
        <f>+'[1]Access-Nov'!L18</f>
        <v>1</v>
      </c>
      <c r="K18" s="52"/>
      <c r="L18" s="52"/>
      <c r="M18" s="52"/>
      <c r="N18" s="52">
        <f t="shared" si="0"/>
        <v>0</v>
      </c>
      <c r="O18" s="52"/>
      <c r="P18" s="54">
        <f>'[1]Access-Nov'!M18</f>
        <v>363492166.92000002</v>
      </c>
      <c r="Q18" s="54"/>
      <c r="R18" s="54">
        <f t="shared" si="1"/>
        <v>363492166.92000002</v>
      </c>
      <c r="S18" s="56">
        <f>'[1]Access-Nov'!N18</f>
        <v>363492166.92000002</v>
      </c>
      <c r="T18" s="55">
        <f t="shared" si="2"/>
        <v>1</v>
      </c>
      <c r="U18" s="54">
        <f>'[1]Access-Nov'!O18</f>
        <v>363474790.93000001</v>
      </c>
      <c r="V18" s="55">
        <f t="shared" si="3"/>
        <v>0.99995219707168037</v>
      </c>
      <c r="W18" s="54">
        <f>'[1]Access-Nov'!P18</f>
        <v>361832660.19999999</v>
      </c>
      <c r="X18" s="55">
        <f t="shared" si="4"/>
        <v>0.99543454613049398</v>
      </c>
    </row>
    <row r="19" spans="1:24" ht="25.5" customHeight="1" x14ac:dyDescent="0.2">
      <c r="A19" s="49" t="str">
        <f>+'[1]Access-Nov'!A19</f>
        <v>12104</v>
      </c>
      <c r="B19" s="50" t="str">
        <f>+'[1]Access-Nov'!B19</f>
        <v>TRIBUNAL REGIONAL FEDERAL DA 3A. REGIAO</v>
      </c>
      <c r="C19" s="49" t="str">
        <f>CONCATENATE('[1]Access-Nov'!C19,".",'[1]Access-Nov'!D19)</f>
        <v>02.122</v>
      </c>
      <c r="D19" s="49" t="str">
        <f>CONCATENATE('[1]Access-Nov'!E19,".",'[1]Access-Nov'!G19)</f>
        <v>0569.216H</v>
      </c>
      <c r="E19" s="50" t="str">
        <f>+'[1]Access-Nov'!F19</f>
        <v>PRESTACAO JURISDICIONAL NA JUSTICA FEDERAL</v>
      </c>
      <c r="F19" s="50" t="str">
        <f>+'[1]Access-Nov'!H19</f>
        <v>AJUDA DE CUSTO PARA MORADIA OU AUXILIO-MORADIA A AGENTES PUB</v>
      </c>
      <c r="G19" s="49" t="str">
        <f>IF('[1]Access-Nov'!I19="1","F","S")</f>
        <v>F</v>
      </c>
      <c r="H19" s="49" t="str">
        <f>+'[1]Access-Nov'!J19</f>
        <v>0100</v>
      </c>
      <c r="I19" s="50" t="str">
        <f>+'[1]Access-Nov'!K19</f>
        <v>RECURSOS ORDINARIOS</v>
      </c>
      <c r="J19" s="49" t="str">
        <f>+'[1]Access-Nov'!L19</f>
        <v>3</v>
      </c>
      <c r="K19" s="52"/>
      <c r="L19" s="52"/>
      <c r="M19" s="52"/>
      <c r="N19" s="52">
        <f t="shared" si="0"/>
        <v>0</v>
      </c>
      <c r="O19" s="52"/>
      <c r="P19" s="54">
        <f>'[1]Access-Nov'!M19</f>
        <v>2442858</v>
      </c>
      <c r="Q19" s="54"/>
      <c r="R19" s="54">
        <f t="shared" si="1"/>
        <v>2442858</v>
      </c>
      <c r="S19" s="56">
        <f>'[1]Access-Nov'!N19</f>
        <v>2121240.88</v>
      </c>
      <c r="T19" s="55">
        <f t="shared" si="2"/>
        <v>0.86834391520096543</v>
      </c>
      <c r="U19" s="54">
        <f>'[1]Access-Nov'!O19</f>
        <v>2052189.55</v>
      </c>
      <c r="V19" s="55">
        <f t="shared" si="3"/>
        <v>0.84007729880328696</v>
      </c>
      <c r="W19" s="54">
        <f>'[1]Access-Nov'!P19</f>
        <v>2052189.55</v>
      </c>
      <c r="X19" s="55">
        <f t="shared" si="4"/>
        <v>0.84007729880328696</v>
      </c>
    </row>
    <row r="20" spans="1:24" ht="25.5" customHeight="1" x14ac:dyDescent="0.2">
      <c r="A20" s="49" t="str">
        <f>+'[1]Access-Nov'!A20</f>
        <v>12104</v>
      </c>
      <c r="B20" s="50" t="str">
        <f>+'[1]Access-Nov'!B20</f>
        <v>TRIBUNAL REGIONAL FEDERAL DA 3A. REGIAO</v>
      </c>
      <c r="C20" s="49" t="str">
        <f>CONCATENATE('[1]Access-Nov'!C20,".",'[1]Access-Nov'!D20)</f>
        <v>02.126</v>
      </c>
      <c r="D20" s="49" t="str">
        <f>CONCATENATE('[1]Access-Nov'!E20,".",'[1]Access-Nov'!G20)</f>
        <v>0569.151W</v>
      </c>
      <c r="E20" s="50" t="str">
        <f>+'[1]Access-Nov'!F20</f>
        <v>PRESTACAO JURISDICIONAL NA JUSTICA FEDERAL</v>
      </c>
      <c r="F20" s="50" t="str">
        <f>+'[1]Access-Nov'!H20</f>
        <v>DESENVOLVIMENTO E IMPLANTACAO DO SISTEMA PROCESSO JUDICIAL E</v>
      </c>
      <c r="G20" s="49" t="str">
        <f>IF('[1]Access-Nov'!I20="1","F","S")</f>
        <v>F</v>
      </c>
      <c r="H20" s="49" t="str">
        <f>+'[1]Access-Nov'!J20</f>
        <v>0100</v>
      </c>
      <c r="I20" s="50" t="str">
        <f>+'[1]Access-Nov'!K20</f>
        <v>RECURSOS ORDINARIOS</v>
      </c>
      <c r="J20" s="49" t="str">
        <f>+'[1]Access-Nov'!L20</f>
        <v>4</v>
      </c>
      <c r="K20" s="52"/>
      <c r="L20" s="52"/>
      <c r="M20" s="52"/>
      <c r="N20" s="52">
        <f t="shared" si="0"/>
        <v>0</v>
      </c>
      <c r="O20" s="52"/>
      <c r="P20" s="54">
        <f>'[1]Access-Nov'!M20</f>
        <v>857735</v>
      </c>
      <c r="Q20" s="54"/>
      <c r="R20" s="54">
        <f t="shared" si="1"/>
        <v>857735</v>
      </c>
      <c r="S20" s="56">
        <f>'[1]Access-Nov'!N20</f>
        <v>271970</v>
      </c>
      <c r="T20" s="55">
        <f t="shared" si="2"/>
        <v>0.31707928439436422</v>
      </c>
      <c r="U20" s="54">
        <f>'[1]Access-Nov'!O20</f>
        <v>0</v>
      </c>
      <c r="V20" s="55">
        <f t="shared" si="3"/>
        <v>0</v>
      </c>
      <c r="W20" s="54">
        <f>'[1]Access-Nov'!P20</f>
        <v>0</v>
      </c>
      <c r="X20" s="55">
        <f t="shared" si="4"/>
        <v>0</v>
      </c>
    </row>
    <row r="21" spans="1:24" ht="25.5" customHeight="1" x14ac:dyDescent="0.2">
      <c r="A21" s="49" t="str">
        <f>+'[1]Access-Nov'!A21</f>
        <v>12104</v>
      </c>
      <c r="B21" s="50" t="str">
        <f>+'[1]Access-Nov'!B21</f>
        <v>TRIBUNAL REGIONAL FEDERAL DA 3A. REGIAO</v>
      </c>
      <c r="C21" s="49" t="str">
        <f>CONCATENATE('[1]Access-Nov'!C21,".",'[1]Access-Nov'!D21)</f>
        <v>02.126</v>
      </c>
      <c r="D21" s="49" t="str">
        <f>CONCATENATE('[1]Access-Nov'!E21,".",'[1]Access-Nov'!G21)</f>
        <v>0569.151W</v>
      </c>
      <c r="E21" s="50" t="str">
        <f>+'[1]Access-Nov'!F21</f>
        <v>PRESTACAO JURISDICIONAL NA JUSTICA FEDERAL</v>
      </c>
      <c r="F21" s="50" t="str">
        <f>+'[1]Access-Nov'!H21</f>
        <v>DESENVOLVIMENTO E IMPLANTACAO DO SISTEMA PROCESSO JUDICIAL E</v>
      </c>
      <c r="G21" s="49" t="str">
        <f>IF('[1]Access-Nov'!I21="1","F","S")</f>
        <v>F</v>
      </c>
      <c r="H21" s="49" t="str">
        <f>+'[1]Access-Nov'!J21</f>
        <v>0100</v>
      </c>
      <c r="I21" s="50" t="str">
        <f>+'[1]Access-Nov'!K21</f>
        <v>RECURSOS ORDINARIOS</v>
      </c>
      <c r="J21" s="49" t="str">
        <f>+'[1]Access-Nov'!L21</f>
        <v>3</v>
      </c>
      <c r="K21" s="52"/>
      <c r="L21" s="52"/>
      <c r="M21" s="52"/>
      <c r="N21" s="52">
        <f t="shared" si="0"/>
        <v>0</v>
      </c>
      <c r="O21" s="52"/>
      <c r="P21" s="54">
        <f>'[1]Access-Nov'!M21</f>
        <v>887178</v>
      </c>
      <c r="Q21" s="54"/>
      <c r="R21" s="54">
        <f t="shared" si="1"/>
        <v>887178</v>
      </c>
      <c r="S21" s="56">
        <f>'[1]Access-Nov'!N21</f>
        <v>853139</v>
      </c>
      <c r="T21" s="55">
        <f t="shared" si="2"/>
        <v>0.9616322767246257</v>
      </c>
      <c r="U21" s="54">
        <f>'[1]Access-Nov'!O21</f>
        <v>562739</v>
      </c>
      <c r="V21" s="55">
        <f t="shared" si="3"/>
        <v>0.63430224825232362</v>
      </c>
      <c r="W21" s="54">
        <f>'[1]Access-Nov'!P21</f>
        <v>562739</v>
      </c>
      <c r="X21" s="55">
        <f t="shared" si="4"/>
        <v>0.63430224825232362</v>
      </c>
    </row>
    <row r="22" spans="1:24" ht="25.5" customHeight="1" x14ac:dyDescent="0.2">
      <c r="A22" s="49" t="str">
        <f>+'[1]Access-Nov'!A22</f>
        <v>12104</v>
      </c>
      <c r="B22" s="50" t="str">
        <f>+'[1]Access-Nov'!B22</f>
        <v>TRIBUNAL REGIONAL FEDERAL DA 3A. REGIAO</v>
      </c>
      <c r="C22" s="49" t="str">
        <f>CONCATENATE('[1]Access-Nov'!C22,".",'[1]Access-Nov'!D22)</f>
        <v>02.131</v>
      </c>
      <c r="D22" s="49" t="str">
        <f>CONCATENATE('[1]Access-Nov'!E22,".",'[1]Access-Nov'!G22)</f>
        <v>0569.2549</v>
      </c>
      <c r="E22" s="50" t="str">
        <f>+'[1]Access-Nov'!F22</f>
        <v>PRESTACAO JURISDICIONAL NA JUSTICA FEDERAL</v>
      </c>
      <c r="F22" s="50" t="str">
        <f>+'[1]Access-Nov'!H22</f>
        <v>COMUNICACAO E DIVULGACAO INSTITUCIONAL</v>
      </c>
      <c r="G22" s="49" t="str">
        <f>IF('[1]Access-Nov'!I22="1","F","S")</f>
        <v>F</v>
      </c>
      <c r="H22" s="49" t="str">
        <f>+'[1]Access-Nov'!J22</f>
        <v>0100</v>
      </c>
      <c r="I22" s="50" t="str">
        <f>+'[1]Access-Nov'!K22</f>
        <v>RECURSOS ORDINARIOS</v>
      </c>
      <c r="J22" s="49" t="str">
        <f>+'[1]Access-Nov'!L22</f>
        <v>3</v>
      </c>
      <c r="K22" s="52"/>
      <c r="L22" s="52"/>
      <c r="M22" s="52"/>
      <c r="N22" s="52">
        <f t="shared" si="0"/>
        <v>0</v>
      </c>
      <c r="O22" s="52"/>
      <c r="P22" s="54">
        <f>'[1]Access-Nov'!M22</f>
        <v>514457</v>
      </c>
      <c r="Q22" s="54"/>
      <c r="R22" s="54">
        <f t="shared" si="1"/>
        <v>514457</v>
      </c>
      <c r="S22" s="56">
        <f>'[1]Access-Nov'!N22</f>
        <v>514456.48</v>
      </c>
      <c r="T22" s="55">
        <f t="shared" si="2"/>
        <v>0.99999898922553287</v>
      </c>
      <c r="U22" s="54">
        <f>'[1]Access-Nov'!O22</f>
        <v>417627.1</v>
      </c>
      <c r="V22" s="55">
        <f t="shared" si="3"/>
        <v>0.81178232583092458</v>
      </c>
      <c r="W22" s="54">
        <f>'[1]Access-Nov'!P22</f>
        <v>375864.39</v>
      </c>
      <c r="X22" s="55">
        <f t="shared" si="4"/>
        <v>0.73060409324783215</v>
      </c>
    </row>
    <row r="23" spans="1:24" ht="25.5" customHeight="1" x14ac:dyDescent="0.2">
      <c r="A23" s="49" t="str">
        <f>+'[1]Access-Nov'!A23</f>
        <v>12104</v>
      </c>
      <c r="B23" s="50" t="str">
        <f>+'[1]Access-Nov'!B23</f>
        <v>TRIBUNAL REGIONAL FEDERAL DA 3A. REGIAO</v>
      </c>
      <c r="C23" s="49" t="str">
        <f>CONCATENATE('[1]Access-Nov'!C23,".",'[1]Access-Nov'!D23)</f>
        <v>02.301</v>
      </c>
      <c r="D23" s="49" t="str">
        <f>CONCATENATE('[1]Access-Nov'!E23,".",'[1]Access-Nov'!G23)</f>
        <v>0569.2004</v>
      </c>
      <c r="E23" s="50" t="str">
        <f>+'[1]Access-Nov'!F23</f>
        <v>PRESTACAO JURISDICIONAL NA JUSTICA FEDERAL</v>
      </c>
      <c r="F23" s="50" t="str">
        <f>+'[1]Access-Nov'!H23</f>
        <v>ASSISTENCIA MEDICA E ODONTOLOGICA AOS SERVIDORES CIVIS, EMPR</v>
      </c>
      <c r="G23" s="49" t="str">
        <f>IF('[1]Access-Nov'!I23="1","F","S")</f>
        <v>S</v>
      </c>
      <c r="H23" s="49" t="str">
        <f>+'[1]Access-Nov'!J23</f>
        <v>0100</v>
      </c>
      <c r="I23" s="50" t="str">
        <f>+'[1]Access-Nov'!K23</f>
        <v>RECURSOS ORDINARIOS</v>
      </c>
      <c r="J23" s="49" t="str">
        <f>+'[1]Access-Nov'!L23</f>
        <v>4</v>
      </c>
      <c r="K23" s="52"/>
      <c r="L23" s="52"/>
      <c r="M23" s="52"/>
      <c r="N23" s="52">
        <f t="shared" si="0"/>
        <v>0</v>
      </c>
      <c r="O23" s="52"/>
      <c r="P23" s="54">
        <f>'[1]Access-Nov'!M23</f>
        <v>15000</v>
      </c>
      <c r="Q23" s="54"/>
      <c r="R23" s="54">
        <f t="shared" si="1"/>
        <v>15000</v>
      </c>
      <c r="S23" s="56">
        <f>'[1]Access-Nov'!N23</f>
        <v>0</v>
      </c>
      <c r="T23" s="55">
        <f t="shared" si="2"/>
        <v>0</v>
      </c>
      <c r="U23" s="54">
        <f>'[1]Access-Nov'!O23</f>
        <v>0</v>
      </c>
      <c r="V23" s="55">
        <f t="shared" si="3"/>
        <v>0</v>
      </c>
      <c r="W23" s="54">
        <f>'[1]Access-Nov'!P23</f>
        <v>0</v>
      </c>
      <c r="X23" s="55">
        <f t="shared" si="4"/>
        <v>0</v>
      </c>
    </row>
    <row r="24" spans="1:24" ht="25.5" customHeight="1" x14ac:dyDescent="0.2">
      <c r="A24" s="49" t="str">
        <f>+'[1]Access-Nov'!A24</f>
        <v>12104</v>
      </c>
      <c r="B24" s="50" t="str">
        <f>+'[1]Access-Nov'!B24</f>
        <v>TRIBUNAL REGIONAL FEDERAL DA 3A. REGIAO</v>
      </c>
      <c r="C24" s="49" t="str">
        <f>CONCATENATE('[1]Access-Nov'!C24,".",'[1]Access-Nov'!D24)</f>
        <v>02.301</v>
      </c>
      <c r="D24" s="49" t="str">
        <f>CONCATENATE('[1]Access-Nov'!E24,".",'[1]Access-Nov'!G24)</f>
        <v>0569.2004</v>
      </c>
      <c r="E24" s="50" t="str">
        <f>+'[1]Access-Nov'!F24</f>
        <v>PRESTACAO JURISDICIONAL NA JUSTICA FEDERAL</v>
      </c>
      <c r="F24" s="50" t="str">
        <f>+'[1]Access-Nov'!H24</f>
        <v>ASSISTENCIA MEDICA E ODONTOLOGICA AOS SERVIDORES CIVIS, EMPR</v>
      </c>
      <c r="G24" s="49" t="str">
        <f>IF('[1]Access-Nov'!I24="1","F","S")</f>
        <v>S</v>
      </c>
      <c r="H24" s="49" t="str">
        <f>+'[1]Access-Nov'!J24</f>
        <v>0100</v>
      </c>
      <c r="I24" s="50" t="str">
        <f>+'[1]Access-Nov'!K24</f>
        <v>RECURSOS ORDINARIOS</v>
      </c>
      <c r="J24" s="49" t="str">
        <f>+'[1]Access-Nov'!L24</f>
        <v>3</v>
      </c>
      <c r="K24" s="52"/>
      <c r="L24" s="52"/>
      <c r="M24" s="52"/>
      <c r="N24" s="52">
        <f t="shared" si="0"/>
        <v>0</v>
      </c>
      <c r="O24" s="52"/>
      <c r="P24" s="54">
        <f>'[1]Access-Nov'!M24</f>
        <v>12294825</v>
      </c>
      <c r="Q24" s="54"/>
      <c r="R24" s="54">
        <f t="shared" si="1"/>
        <v>12294825</v>
      </c>
      <c r="S24" s="56">
        <f>'[1]Access-Nov'!N24</f>
        <v>10816274.699999999</v>
      </c>
      <c r="T24" s="55">
        <f t="shared" si="2"/>
        <v>0.87974206220910012</v>
      </c>
      <c r="U24" s="54">
        <f>'[1]Access-Nov'!O24</f>
        <v>9892867.7200000007</v>
      </c>
      <c r="V24" s="55">
        <f t="shared" si="3"/>
        <v>0.80463672480088178</v>
      </c>
      <c r="W24" s="54">
        <f>'[1]Access-Nov'!P24</f>
        <v>9892867.7200000007</v>
      </c>
      <c r="X24" s="55">
        <f t="shared" si="4"/>
        <v>0.80463672480088178</v>
      </c>
    </row>
    <row r="25" spans="1:24" ht="25.5" customHeight="1" x14ac:dyDescent="0.2">
      <c r="A25" s="49" t="str">
        <f>+'[1]Access-Nov'!A25</f>
        <v>12104</v>
      </c>
      <c r="B25" s="50" t="str">
        <f>+'[1]Access-Nov'!B25</f>
        <v>TRIBUNAL REGIONAL FEDERAL DA 3A. REGIAO</v>
      </c>
      <c r="C25" s="49" t="str">
        <f>CONCATENATE('[1]Access-Nov'!C25,".",'[1]Access-Nov'!D25)</f>
        <v>02.331</v>
      </c>
      <c r="D25" s="49" t="str">
        <f>CONCATENATE('[1]Access-Nov'!E25,".",'[1]Access-Nov'!G25)</f>
        <v>0569.212B</v>
      </c>
      <c r="E25" s="50" t="str">
        <f>+'[1]Access-Nov'!F25</f>
        <v>PRESTACAO JURISDICIONAL NA JUSTICA FEDERAL</v>
      </c>
      <c r="F25" s="50" t="str">
        <f>+'[1]Access-Nov'!H25</f>
        <v>BENEFICIOS OBRIGATORIOS AOS SERVIDORES CIVIS, EMPREGADOS, MI</v>
      </c>
      <c r="G25" s="49" t="str">
        <f>IF('[1]Access-Nov'!I25="1","F","S")</f>
        <v>F</v>
      </c>
      <c r="H25" s="49" t="str">
        <f>+'[1]Access-Nov'!J25</f>
        <v>0100</v>
      </c>
      <c r="I25" s="50" t="str">
        <f>+'[1]Access-Nov'!K25</f>
        <v>RECURSOS ORDINARIOS</v>
      </c>
      <c r="J25" s="49" t="str">
        <f>+'[1]Access-Nov'!L25</f>
        <v>3</v>
      </c>
      <c r="K25" s="52"/>
      <c r="L25" s="52"/>
      <c r="M25" s="52"/>
      <c r="N25" s="52">
        <f t="shared" si="0"/>
        <v>0</v>
      </c>
      <c r="O25" s="52"/>
      <c r="P25" s="54">
        <f>'[1]Access-Nov'!M25</f>
        <v>23429422.949999999</v>
      </c>
      <c r="Q25" s="54"/>
      <c r="R25" s="54">
        <f t="shared" si="1"/>
        <v>23429422.949999999</v>
      </c>
      <c r="S25" s="56">
        <f>'[1]Access-Nov'!N25</f>
        <v>23061112.949999999</v>
      </c>
      <c r="T25" s="55">
        <f t="shared" si="2"/>
        <v>0.98428002256880165</v>
      </c>
      <c r="U25" s="54">
        <f>'[1]Access-Nov'!O25</f>
        <v>20804412.329999998</v>
      </c>
      <c r="V25" s="55">
        <f t="shared" si="3"/>
        <v>0.88796093588809444</v>
      </c>
      <c r="W25" s="54">
        <f>'[1]Access-Nov'!P25</f>
        <v>20804412.329999998</v>
      </c>
      <c r="X25" s="55">
        <f t="shared" si="4"/>
        <v>0.88796093588809444</v>
      </c>
    </row>
    <row r="26" spans="1:24" ht="25.5" customHeight="1" x14ac:dyDescent="0.2">
      <c r="A26" s="49" t="str">
        <f>+'[1]Access-Nov'!A26</f>
        <v>12104</v>
      </c>
      <c r="B26" s="50" t="str">
        <f>+'[1]Access-Nov'!B26</f>
        <v>TRIBUNAL REGIONAL FEDERAL DA 3A. REGIAO</v>
      </c>
      <c r="C26" s="49" t="str">
        <f>CONCATENATE('[1]Access-Nov'!C26,".",'[1]Access-Nov'!D26)</f>
        <v>02.846</v>
      </c>
      <c r="D26" s="49" t="str">
        <f>CONCATENATE('[1]Access-Nov'!E26,".",'[1]Access-Nov'!G26)</f>
        <v>0569.09HB</v>
      </c>
      <c r="E26" s="50" t="str">
        <f>+'[1]Access-Nov'!F26</f>
        <v>PRESTACAO JURISDICIONAL NA JUSTICA FEDERAL</v>
      </c>
      <c r="F26" s="50" t="str">
        <f>+'[1]Access-Nov'!H26</f>
        <v>CONTRIBUICAO DA UNIAO, DE SUAS AUTARQUIAS E FUNDACOES PARA O</v>
      </c>
      <c r="G26" s="49" t="str">
        <f>IF('[1]Access-Nov'!I26="1","F","S")</f>
        <v>F</v>
      </c>
      <c r="H26" s="49" t="str">
        <f>+'[1]Access-Nov'!J26</f>
        <v>0100</v>
      </c>
      <c r="I26" s="50" t="str">
        <f>+'[1]Access-Nov'!K26</f>
        <v>RECURSOS ORDINARIOS</v>
      </c>
      <c r="J26" s="49" t="str">
        <f>+'[1]Access-Nov'!L26</f>
        <v>1</v>
      </c>
      <c r="K26" s="52"/>
      <c r="L26" s="52"/>
      <c r="M26" s="52"/>
      <c r="N26" s="52">
        <f t="shared" si="0"/>
        <v>0</v>
      </c>
      <c r="O26" s="52"/>
      <c r="P26" s="54">
        <f>'[1]Access-Nov'!M26</f>
        <v>63593401.229999997</v>
      </c>
      <c r="Q26" s="54"/>
      <c r="R26" s="54">
        <f t="shared" si="1"/>
        <v>63593401.229999997</v>
      </c>
      <c r="S26" s="56">
        <f>'[1]Access-Nov'!N26</f>
        <v>63593401.229999997</v>
      </c>
      <c r="T26" s="55">
        <f t="shared" si="2"/>
        <v>1</v>
      </c>
      <c r="U26" s="54">
        <f>'[1]Access-Nov'!O26</f>
        <v>63593401.229999997</v>
      </c>
      <c r="V26" s="55">
        <f t="shared" si="3"/>
        <v>1</v>
      </c>
      <c r="W26" s="54">
        <f>'[1]Access-Nov'!P26</f>
        <v>63593401.229999997</v>
      </c>
      <c r="X26" s="55">
        <f t="shared" si="4"/>
        <v>1</v>
      </c>
    </row>
    <row r="27" spans="1:24" ht="25.5" customHeight="1" x14ac:dyDescent="0.2">
      <c r="A27" s="49" t="str">
        <f>+'[1]Access-Nov'!A27</f>
        <v>12104</v>
      </c>
      <c r="B27" s="50" t="str">
        <f>+'[1]Access-Nov'!B27</f>
        <v>TRIBUNAL REGIONAL FEDERAL DA 3A. REGIAO</v>
      </c>
      <c r="C27" s="49" t="str">
        <f>CONCATENATE('[1]Access-Nov'!C27,".",'[1]Access-Nov'!D27)</f>
        <v>09.272</v>
      </c>
      <c r="D27" s="49" t="str">
        <f>CONCATENATE('[1]Access-Nov'!E27,".",'[1]Access-Nov'!G27)</f>
        <v>0089.0181</v>
      </c>
      <c r="E27" s="50" t="str">
        <f>+'[1]Access-Nov'!F27</f>
        <v>PREVIDENCIA DE INATIVOS E PENSIONISTAS DA UNIAO</v>
      </c>
      <c r="F27" s="50" t="str">
        <f>+'[1]Access-Nov'!H27</f>
        <v>APOSENTADORIAS E PENSOES CIVIS DA UNIAO</v>
      </c>
      <c r="G27" s="49" t="str">
        <f>IF('[1]Access-Nov'!I27="1","F","S")</f>
        <v>S</v>
      </c>
      <c r="H27" s="49" t="str">
        <f>+'[1]Access-Nov'!J27</f>
        <v>0100</v>
      </c>
      <c r="I27" s="50" t="str">
        <f>+'[1]Access-Nov'!K27</f>
        <v>RECURSOS ORDINARIOS</v>
      </c>
      <c r="J27" s="49" t="str">
        <f>+'[1]Access-Nov'!L27</f>
        <v>1</v>
      </c>
      <c r="K27" s="52"/>
      <c r="L27" s="52"/>
      <c r="M27" s="52"/>
      <c r="N27" s="52">
        <f t="shared" si="0"/>
        <v>0</v>
      </c>
      <c r="O27" s="52"/>
      <c r="P27" s="54">
        <f>'[1]Access-Nov'!M27</f>
        <v>20993844.48</v>
      </c>
      <c r="Q27" s="54"/>
      <c r="R27" s="54">
        <f t="shared" si="1"/>
        <v>20993844.48</v>
      </c>
      <c r="S27" s="56">
        <f>'[1]Access-Nov'!N27</f>
        <v>20993844.48</v>
      </c>
      <c r="T27" s="55">
        <f t="shared" si="2"/>
        <v>1</v>
      </c>
      <c r="U27" s="54">
        <f>'[1]Access-Nov'!O27</f>
        <v>20993844.48</v>
      </c>
      <c r="V27" s="55">
        <f t="shared" si="3"/>
        <v>1</v>
      </c>
      <c r="W27" s="54">
        <f>'[1]Access-Nov'!P27</f>
        <v>20452975.52</v>
      </c>
      <c r="X27" s="55">
        <f t="shared" si="4"/>
        <v>0.97423678352408183</v>
      </c>
    </row>
    <row r="28" spans="1:24" ht="25.5" customHeight="1" x14ac:dyDescent="0.2">
      <c r="A28" s="49" t="str">
        <f>+'[1]Access-Nov'!A28</f>
        <v>12104</v>
      </c>
      <c r="B28" s="50" t="str">
        <f>+'[1]Access-Nov'!B28</f>
        <v>TRIBUNAL REGIONAL FEDERAL DA 3A. REGIAO</v>
      </c>
      <c r="C28" s="49" t="str">
        <f>CONCATENATE('[1]Access-Nov'!C28,".",'[1]Access-Nov'!D28)</f>
        <v>09.272</v>
      </c>
      <c r="D28" s="49" t="str">
        <f>CONCATENATE('[1]Access-Nov'!E28,".",'[1]Access-Nov'!G28)</f>
        <v>0089.0181</v>
      </c>
      <c r="E28" s="50" t="str">
        <f>+'[1]Access-Nov'!F28</f>
        <v>PREVIDENCIA DE INATIVOS E PENSIONISTAS DA UNIAO</v>
      </c>
      <c r="F28" s="50" t="str">
        <f>+'[1]Access-Nov'!H28</f>
        <v>APOSENTADORIAS E PENSOES CIVIS DA UNIAO</v>
      </c>
      <c r="G28" s="49" t="str">
        <f>IF('[1]Access-Nov'!I28="1","F","S")</f>
        <v>S</v>
      </c>
      <c r="H28" s="49" t="str">
        <f>+'[1]Access-Nov'!J28</f>
        <v>0169</v>
      </c>
      <c r="I28" s="50" t="str">
        <f>+'[1]Access-Nov'!K28</f>
        <v>CONTRIB.PATRONAL P/PLANO DE SEGURID.SOC.SERV.</v>
      </c>
      <c r="J28" s="49" t="str">
        <f>+'[1]Access-Nov'!L28</f>
        <v>1</v>
      </c>
      <c r="K28" s="52"/>
      <c r="L28" s="52"/>
      <c r="M28" s="52"/>
      <c r="N28" s="52">
        <f t="shared" si="0"/>
        <v>0</v>
      </c>
      <c r="O28" s="52"/>
      <c r="P28" s="54">
        <f>'[1]Access-Nov'!M28</f>
        <v>87038316</v>
      </c>
      <c r="Q28" s="54"/>
      <c r="R28" s="54">
        <f t="shared" si="1"/>
        <v>87038316</v>
      </c>
      <c r="S28" s="54">
        <f>'[1]Access-Nov'!N28</f>
        <v>87038316</v>
      </c>
      <c r="T28" s="55">
        <f t="shared" si="2"/>
        <v>1</v>
      </c>
      <c r="U28" s="54">
        <f>'[1]Access-Nov'!O28</f>
        <v>87038316</v>
      </c>
      <c r="V28" s="55">
        <f t="shared" si="3"/>
        <v>1</v>
      </c>
      <c r="W28" s="54">
        <f>'[1]Access-Nov'!P28</f>
        <v>87038316</v>
      </c>
      <c r="X28" s="55">
        <f t="shared" si="4"/>
        <v>1</v>
      </c>
    </row>
    <row r="29" spans="1:24" ht="25.5" customHeight="1" thickBot="1" x14ac:dyDescent="0.25">
      <c r="A29" s="49" t="str">
        <f>+'[1]Access-Nov'!A29</f>
        <v>12104</v>
      </c>
      <c r="B29" s="50" t="str">
        <f>+'[1]Access-Nov'!B29</f>
        <v>TRIBUNAL REGIONAL FEDERAL DA 3A. REGIAO</v>
      </c>
      <c r="C29" s="49" t="str">
        <f>CONCATENATE('[1]Access-Nov'!C29,".",'[1]Access-Nov'!D29)</f>
        <v>28.846</v>
      </c>
      <c r="D29" s="49" t="str">
        <f>CONCATENATE('[1]Access-Nov'!E29,".",'[1]Access-Nov'!G29)</f>
        <v>0909.0536</v>
      </c>
      <c r="E29" s="50" t="str">
        <f>+'[1]Access-Nov'!F29</f>
        <v>OPERACOES ESPECIAIS: OUTROS ENCARGOS ESPECIAIS</v>
      </c>
      <c r="F29" s="50" t="str">
        <f>+'[1]Access-Nov'!H29</f>
        <v>BENEFICIOS E PENSOES INDENIZATORIAS DECORRENTES DE LEGISLACA</v>
      </c>
      <c r="G29" s="49" t="str">
        <f>IF('[1]Access-Nov'!I29="1","F","S")</f>
        <v>S</v>
      </c>
      <c r="H29" s="49" t="str">
        <f>+'[1]Access-Nov'!J29</f>
        <v>0100</v>
      </c>
      <c r="I29" s="50" t="str">
        <f>+'[1]Access-Nov'!K29</f>
        <v>RECURSOS ORDINARIOS</v>
      </c>
      <c r="J29" s="49" t="str">
        <f>+'[1]Access-Nov'!L29</f>
        <v>3</v>
      </c>
      <c r="K29" s="52"/>
      <c r="L29" s="52"/>
      <c r="M29" s="52"/>
      <c r="N29" s="52">
        <f t="shared" si="0"/>
        <v>0</v>
      </c>
      <c r="O29" s="52"/>
      <c r="P29" s="54">
        <f>'[1]Access-Nov'!M29</f>
        <v>19208</v>
      </c>
      <c r="Q29" s="54"/>
      <c r="R29" s="54">
        <f t="shared" si="1"/>
        <v>19208</v>
      </c>
      <c r="S29" s="54">
        <f>'[1]Access-Nov'!N29</f>
        <v>18684</v>
      </c>
      <c r="T29" s="55">
        <f t="shared" si="2"/>
        <v>0.97271970012494791</v>
      </c>
      <c r="U29" s="54">
        <f>'[1]Access-Nov'!O29</f>
        <v>17731.689999999999</v>
      </c>
      <c r="V29" s="55">
        <f t="shared" si="3"/>
        <v>0.92314087880049978</v>
      </c>
      <c r="W29" s="54">
        <f>'[1]Access-Nov'!P29</f>
        <v>17731.689999999999</v>
      </c>
      <c r="X29" s="55">
        <f t="shared" si="4"/>
        <v>0.92314087880049978</v>
      </c>
    </row>
    <row r="30" spans="1:24" ht="25.5" customHeight="1" thickBot="1" x14ac:dyDescent="0.25">
      <c r="A30" s="15" t="s">
        <v>48</v>
      </c>
      <c r="B30" s="57"/>
      <c r="C30" s="57"/>
      <c r="D30" s="57"/>
      <c r="E30" s="57"/>
      <c r="F30" s="57"/>
      <c r="G30" s="57"/>
      <c r="H30" s="57"/>
      <c r="I30" s="57"/>
      <c r="J30" s="16"/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9">
        <f>SUM(P10:P29)</f>
        <v>641238330.58000004</v>
      </c>
      <c r="Q30" s="59">
        <f>SUM(Q10:Q29)</f>
        <v>0</v>
      </c>
      <c r="R30" s="59">
        <f>SUM(R10:R29)</f>
        <v>641238330.58000004</v>
      </c>
      <c r="S30" s="59">
        <f>SUM(S10:S29)</f>
        <v>627967744.37</v>
      </c>
      <c r="T30" s="60">
        <f t="shared" si="2"/>
        <v>0.97930475210676071</v>
      </c>
      <c r="U30" s="59">
        <f>SUM(U10:U29)</f>
        <v>610109126.66000009</v>
      </c>
      <c r="V30" s="60">
        <f t="shared" si="3"/>
        <v>0.95145454905691051</v>
      </c>
      <c r="W30" s="59">
        <f>SUM(W10:W29)</f>
        <v>605712370.20000005</v>
      </c>
      <c r="X30" s="60">
        <f t="shared" si="4"/>
        <v>0.94459788399132849</v>
      </c>
    </row>
    <row r="31" spans="1:24" ht="25.5" customHeight="1" x14ac:dyDescent="0.2">
      <c r="A31" s="2" t="s">
        <v>49</v>
      </c>
      <c r="B31" s="2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25.5" customHeight="1" x14ac:dyDescent="0.2">
      <c r="A32" s="2" t="s">
        <v>50</v>
      </c>
      <c r="B32" s="61"/>
      <c r="C32" s="2"/>
      <c r="D32" s="2"/>
      <c r="E32" s="2"/>
      <c r="F32" s="2"/>
      <c r="G32" s="2"/>
      <c r="H32" s="3"/>
      <c r="I32" s="3"/>
      <c r="J32" s="3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2"/>
      <c r="W32" s="4"/>
      <c r="X32" s="2"/>
    </row>
  </sheetData>
  <mergeCells count="17">
    <mergeCell ref="A30:J3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2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2018-12-11T20:13:53Z</dcterms:created>
  <dcterms:modified xsi:type="dcterms:W3CDTF">2018-12-11T20:14:46Z</dcterms:modified>
</cp:coreProperties>
</file>