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go" sheetId="1" r:id="rId1"/>
  </sheets>
  <externalReferences>
    <externalReference r:id="rId2"/>
  </externalReferences>
  <definedNames>
    <definedName name="_xlnm.Print_Area" localSheetId="0">Ago!$A$1:$X$30</definedName>
  </definedNames>
  <calcPr calcId="145621"/>
</workbook>
</file>

<file path=xl/calcChain.xml><?xml version="1.0" encoding="utf-8"?>
<calcChain xmlns="http://schemas.openxmlformats.org/spreadsheetml/2006/main">
  <c r="Q28" i="1" l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X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X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U28" i="1" s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R20" i="1" l="1"/>
  <c r="S28" i="1"/>
  <c r="R18" i="1"/>
  <c r="R23" i="1"/>
  <c r="T23" i="1" s="1"/>
  <c r="R24" i="1"/>
  <c r="R10" i="1"/>
  <c r="T10" i="1" s="1"/>
  <c r="R15" i="1"/>
  <c r="T15" i="1" s="1"/>
  <c r="R16" i="1"/>
  <c r="T16" i="1" s="1"/>
  <c r="V19" i="1"/>
  <c r="T19" i="1"/>
  <c r="X19" i="1"/>
  <c r="X10" i="1"/>
  <c r="V15" i="1"/>
  <c r="X15" i="1"/>
  <c r="X16" i="1"/>
  <c r="X26" i="1"/>
  <c r="T26" i="1"/>
  <c r="V26" i="1"/>
  <c r="X14" i="1"/>
  <c r="T14" i="1"/>
  <c r="V14" i="1"/>
  <c r="X18" i="1"/>
  <c r="T18" i="1"/>
  <c r="V18" i="1"/>
  <c r="X23" i="1"/>
  <c r="V24" i="1"/>
  <c r="X24" i="1"/>
  <c r="T24" i="1"/>
  <c r="V20" i="1"/>
  <c r="X20" i="1"/>
  <c r="T20" i="1"/>
  <c r="V11" i="1"/>
  <c r="X11" i="1"/>
  <c r="T11" i="1"/>
  <c r="V12" i="1"/>
  <c r="X12" i="1"/>
  <c r="T12" i="1"/>
  <c r="X22" i="1"/>
  <c r="T22" i="1"/>
  <c r="V22" i="1"/>
  <c r="V27" i="1"/>
  <c r="T27" i="1"/>
  <c r="X27" i="1"/>
  <c r="V17" i="1"/>
  <c r="V13" i="1"/>
  <c r="W28" i="1"/>
  <c r="P28" i="1"/>
  <c r="V21" i="1"/>
  <c r="V25" i="1"/>
  <c r="T13" i="1"/>
  <c r="T17" i="1"/>
  <c r="T21" i="1"/>
  <c r="T25" i="1"/>
  <c r="V23" i="1" l="1"/>
  <c r="V16" i="1"/>
  <c r="V10" i="1"/>
  <c r="R28" i="1"/>
  <c r="X28" i="1" s="1"/>
  <c r="V28" i="1" l="1"/>
  <c r="T2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<sst xmlns="http://schemas.openxmlformats.org/spreadsheetml/2006/main" count="55" uniqueCount="51">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</sst>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9" fontId="2" fillId="0" borderId="4" xfId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2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0"/>
    <cellStyle name="Porcentagem 11 2" xfId="1"/>
    <cellStyle name="Porcentagem 2" xfId="3"/>
    <cellStyle name="Vírgula 2" xfId="4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2037367</v>
          </cell>
          <cell r="N11">
            <v>464135.09</v>
          </cell>
          <cell r="O11">
            <v>464135.09</v>
          </cell>
          <cell r="P11">
            <v>116836.09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55207590</v>
          </cell>
          <cell r="N12">
            <v>48513603.200000003</v>
          </cell>
          <cell r="O12">
            <v>26712592.07</v>
          </cell>
          <cell r="P12">
            <v>24887418.18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3362657</v>
          </cell>
          <cell r="N13">
            <v>3279948.75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3</v>
          </cell>
          <cell r="M14">
            <v>2679631</v>
          </cell>
          <cell r="N14">
            <v>2209804.61</v>
          </cell>
          <cell r="O14">
            <v>1144421.6200000001</v>
          </cell>
          <cell r="P14">
            <v>1090445.3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15NZ</v>
          </cell>
          <cell r="H15" t="str">
            <v>REFORMA DO EDIFICIO-SEDE DO TRIBUNAL REGIONAL FEDERAL DA 3.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4000000</v>
          </cell>
          <cell r="N15">
            <v>3663970</v>
          </cell>
          <cell r="O15">
            <v>187736.09</v>
          </cell>
          <cell r="P15">
            <v>187736.09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278645103.11000001</v>
          </cell>
          <cell r="N16">
            <v>278645103.11000001</v>
          </cell>
          <cell r="O16">
            <v>278643938.95999998</v>
          </cell>
          <cell r="P16">
            <v>275700756.42000002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65664</v>
          </cell>
          <cell r="N17">
            <v>18400</v>
          </cell>
          <cell r="O17">
            <v>18400</v>
          </cell>
          <cell r="P17">
            <v>18400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0569</v>
          </cell>
          <cell r="F18" t="str">
            <v>PRESTACAO JURISDICIONAL NA JUSTICA FEDERAL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400000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126</v>
          </cell>
          <cell r="E19" t="str">
            <v>0569</v>
          </cell>
          <cell r="F19" t="str">
            <v>PRESTACAO JURISDICIONAL NA JUSTICA FEDERAL</v>
          </cell>
          <cell r="G19" t="str">
            <v>151W</v>
          </cell>
          <cell r="H19" t="str">
            <v>DESENVOLVIMENTO E IMPLANTACAO DO SISTEMA PROCESSO JUDICIAL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750823</v>
          </cell>
          <cell r="N19">
            <v>750823</v>
          </cell>
          <cell r="O19">
            <v>246646.73</v>
          </cell>
          <cell r="P19">
            <v>246646.73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131</v>
          </cell>
          <cell r="E20" t="str">
            <v>0569</v>
          </cell>
          <cell r="F20" t="str">
            <v>PRESTACAO JURISDICIONAL NA JUSTICA FEDERAL</v>
          </cell>
          <cell r="G20" t="str">
            <v>219I</v>
          </cell>
          <cell r="H20" t="str">
            <v>PUBLICIDADE INSTITUCIONAL E DE UTILIDADE PUBLICA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521464</v>
          </cell>
          <cell r="N20">
            <v>354975.29</v>
          </cell>
          <cell r="O20">
            <v>297088.25</v>
          </cell>
          <cell r="P20">
            <v>297088.25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0569</v>
          </cell>
          <cell r="F21" t="str">
            <v>PRESTACAO JURISDICIONAL NA JUSTICA FEDERAL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30000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0569</v>
          </cell>
          <cell r="F22" t="str">
            <v>PRESTACAO JURISDICIONAL NA JUSTICA FEDERAL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12627780</v>
          </cell>
          <cell r="N22">
            <v>11629304.279999999</v>
          </cell>
          <cell r="O22">
            <v>6650251.9800000004</v>
          </cell>
          <cell r="P22">
            <v>6650251.9800000004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331</v>
          </cell>
          <cell r="E23" t="str">
            <v>0569</v>
          </cell>
          <cell r="F23" t="str">
            <v>PRESTACAO JURISDICIONAL NA JUSTICA FEDERAL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23739364.640000001</v>
          </cell>
          <cell r="N23">
            <v>23719364.640000001</v>
          </cell>
          <cell r="O23">
            <v>14956795.16</v>
          </cell>
          <cell r="P23">
            <v>14956795.16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846</v>
          </cell>
          <cell r="E24" t="str">
            <v>0569</v>
          </cell>
          <cell r="F24" t="str">
            <v>PRESTACAO JURISDICIONAL NA JUSTICA FEDERAL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44012659.759999998</v>
          </cell>
          <cell r="N24">
            <v>44012659.759999998</v>
          </cell>
          <cell r="O24">
            <v>44012659.759999998</v>
          </cell>
          <cell r="P24">
            <v>44012659.759999998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0089</v>
          </cell>
          <cell r="F25" t="str">
            <v>PREVIDENCIA DE INATIVOS E PENSIONISTAS DA UNIAO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0156</v>
          </cell>
          <cell r="K25" t="str">
            <v>CONTRIBUICAO PLANO SEGURIDADE SOCIAL SERVIDOR</v>
          </cell>
          <cell r="L25" t="str">
            <v>1</v>
          </cell>
          <cell r="M25">
            <v>46879364</v>
          </cell>
          <cell r="N25">
            <v>46879364</v>
          </cell>
          <cell r="O25">
            <v>46872829.979999997</v>
          </cell>
          <cell r="P25">
            <v>46872829.979999997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0089</v>
          </cell>
          <cell r="F26" t="str">
            <v>PREVIDENCIA DE INATIVOS E PENSIONISTAS DA UNIAO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0169</v>
          </cell>
          <cell r="K26" t="str">
            <v>CONTRIB.PATRONAL P/PLANO DE SEGURID.SOC.SERV.</v>
          </cell>
          <cell r="L26" t="str">
            <v>1</v>
          </cell>
          <cell r="M26">
            <v>43025427</v>
          </cell>
          <cell r="N26">
            <v>43025427</v>
          </cell>
          <cell r="O26">
            <v>43025427</v>
          </cell>
          <cell r="P26">
            <v>41647175.960000001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28</v>
          </cell>
          <cell r="D27" t="str">
            <v>846</v>
          </cell>
          <cell r="E27" t="str">
            <v>0909</v>
          </cell>
          <cell r="F27" t="str">
            <v>OPERACOES ESPECIAIS: OUTROS ENCARGOS ESPECIAIS</v>
          </cell>
          <cell r="G27" t="str">
            <v>0536</v>
          </cell>
          <cell r="H27" t="str">
            <v>BENEFICIOS E PENSOES INDENIZATORIAS DECORRENTES DE LEGISLACA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20004</v>
          </cell>
          <cell r="N27">
            <v>20004</v>
          </cell>
          <cell r="O27">
            <v>12416.05</v>
          </cell>
          <cell r="P27">
            <v>12416.05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tabSelected="1" view="pageBreakPreview" zoomScaleNormal="75" zoomScaleSheetLayoutView="100" workbookViewId="0"/>
  </sheetViews>
  <sheetFormatPr defaultRowHeight="25.5" customHeight="1" x14ac:dyDescent="0.2"/>
  <cols>
    <col min="1" max="1" width="16.28515625" style="62" customWidth="1"/>
    <col min="2" max="2" width="39" style="62" customWidth="1"/>
    <col min="3" max="3" width="11.85546875" style="62" customWidth="1"/>
    <col min="4" max="4" width="19.28515625" style="62" customWidth="1"/>
    <col min="5" max="5" width="44.7109375" style="62" customWidth="1"/>
    <col min="6" max="6" width="61.5703125" style="62" customWidth="1"/>
    <col min="7" max="7" width="8.140625" style="63" customWidth="1"/>
    <col min="8" max="8" width="9.140625" style="63"/>
    <col min="9" max="9" width="36" style="63" customWidth="1"/>
    <col min="10" max="10" width="9.140625" style="63"/>
    <col min="11" max="11" width="13.28515625" style="63" customWidth="1"/>
    <col min="12" max="12" width="12" style="63" customWidth="1"/>
    <col min="13" max="13" width="13.85546875" style="63" customWidth="1"/>
    <col min="14" max="14" width="11.140625" style="63" customWidth="1"/>
    <col min="15" max="15" width="15.85546875" style="63" customWidth="1"/>
    <col min="16" max="16" width="19.42578125" style="64" customWidth="1"/>
    <col min="17" max="17" width="11" style="63" customWidth="1"/>
    <col min="18" max="18" width="13" style="64" customWidth="1"/>
    <col min="19" max="19" width="17.140625" style="63" customWidth="1"/>
    <col min="20" max="20" width="9.28515625" style="64" bestFit="1" customWidth="1"/>
    <col min="21" max="21" width="16.28515625" style="5" customWidth="1"/>
    <col min="22" max="22" width="15.28515625" style="5" customWidth="1"/>
    <col min="23" max="23" width="17.28515625" style="5" customWidth="1"/>
    <col min="24" max="24" width="13.5703125" style="5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43678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+'[1]Access-Ago'!A10</f>
        <v>12104</v>
      </c>
      <c r="B10" s="39" t="str">
        <f>+'[1]Access-Ago'!B10</f>
        <v>TRIBUNAL REGIONAL FEDERAL DA 3A. REGIAO</v>
      </c>
      <c r="C10" s="40" t="str">
        <f>CONCATENATE('[1]Access-Ago'!C10,".",'[1]Access-Ago'!D10)</f>
        <v>02.061</v>
      </c>
      <c r="D10" s="40" t="str">
        <f>CONCATENATE('[1]Access-Ago'!E10,".",'[1]Access-Ago'!G10)</f>
        <v>0569.4224</v>
      </c>
      <c r="E10" s="39" t="str">
        <f>+'[1]Access-Ago'!F10</f>
        <v>PRESTACAO JURISDICIONAL NA JUSTICA FEDERAL</v>
      </c>
      <c r="F10" s="41" t="str">
        <f>+'[1]Access-Ago'!H10</f>
        <v>ASSISTENCIA JURIDICA A PESSOAS CARENTES</v>
      </c>
      <c r="G10" s="38" t="str">
        <f>IF('[1]Access-Ago'!I10="1","F","S")</f>
        <v>F</v>
      </c>
      <c r="H10" s="38" t="str">
        <f>+'[1]Access-Ago'!J10</f>
        <v>0100</v>
      </c>
      <c r="I10" s="42" t="str">
        <f>+'[1]Access-Ago'!K10</f>
        <v>RECURSOS ORDINARIOS</v>
      </c>
      <c r="J10" s="38" t="str">
        <f>+'[1]Access-Ago'!L10</f>
        <v>3</v>
      </c>
      <c r="K10" s="43"/>
      <c r="L10" s="44"/>
      <c r="M10" s="44"/>
      <c r="N10" s="45">
        <f>+K10+L10-M10</f>
        <v>0</v>
      </c>
      <c r="O10" s="43"/>
      <c r="P10" s="46">
        <f>'[1]Access-Ago'!M10</f>
        <v>15000</v>
      </c>
      <c r="Q10" s="46"/>
      <c r="R10" s="46">
        <f>N10-O10+P10</f>
        <v>15000</v>
      </c>
      <c r="S10" s="46">
        <f>'[1]Access-Ago'!N10</f>
        <v>15000</v>
      </c>
      <c r="T10" s="47">
        <f>IF(R10&gt;0,S10/R10,0)</f>
        <v>1</v>
      </c>
      <c r="U10" s="46">
        <f>'[1]Access-Ago'!O10</f>
        <v>0</v>
      </c>
      <c r="V10" s="48">
        <f>IF(R10&gt;0,U10/R10,0)</f>
        <v>0</v>
      </c>
      <c r="W10" s="46">
        <f>'[1]Access-Ago'!P10</f>
        <v>0</v>
      </c>
      <c r="X10" s="48">
        <f>IF(R10&gt;0,W10/R10,0)</f>
        <v>0</v>
      </c>
    </row>
    <row r="11" spans="1:24" ht="25.5" customHeight="1" x14ac:dyDescent="0.2">
      <c r="A11" s="49" t="str">
        <f>+'[1]Access-Ago'!A11</f>
        <v>12104</v>
      </c>
      <c r="B11" s="50" t="str">
        <f>+'[1]Access-Ago'!B11</f>
        <v>TRIBUNAL REGIONAL FEDERAL DA 3A. REGIAO</v>
      </c>
      <c r="C11" s="49" t="str">
        <f>CONCATENATE('[1]Access-Ago'!C11,".",'[1]Access-Ago'!D11)</f>
        <v>02.061</v>
      </c>
      <c r="D11" s="49" t="str">
        <f>CONCATENATE('[1]Access-Ago'!E11,".",'[1]Access-Ago'!G11)</f>
        <v>0569.4257</v>
      </c>
      <c r="E11" s="50" t="str">
        <f>+'[1]Access-Ago'!F11</f>
        <v>PRESTACAO JURISDICIONAL NA JUSTICA FEDERAL</v>
      </c>
      <c r="F11" s="51" t="str">
        <f>+'[1]Access-Ago'!H11</f>
        <v>JULGAMENTO DE CAUSAS NA JUSTICA FEDERAL</v>
      </c>
      <c r="G11" s="49" t="str">
        <f>IF('[1]Access-Ago'!I11="1","F","S")</f>
        <v>F</v>
      </c>
      <c r="H11" s="49" t="str">
        <f>+'[1]Access-Ago'!J11</f>
        <v>0100</v>
      </c>
      <c r="I11" s="50" t="str">
        <f>+'[1]Access-Ago'!K11</f>
        <v>RECURSOS ORDINARIOS</v>
      </c>
      <c r="J11" s="49" t="str">
        <f>+'[1]Access-Ago'!L11</f>
        <v>4</v>
      </c>
      <c r="K11" s="52"/>
      <c r="L11" s="52"/>
      <c r="M11" s="52"/>
      <c r="N11" s="53">
        <f t="shared" ref="N11:N27" si="0">+K11+L11-M11</f>
        <v>0</v>
      </c>
      <c r="O11" s="52"/>
      <c r="P11" s="54">
        <f>'[1]Access-Ago'!M11</f>
        <v>2037367</v>
      </c>
      <c r="Q11" s="54"/>
      <c r="R11" s="54">
        <f t="shared" ref="R11:R27" si="1">N11-O11+P11</f>
        <v>2037367</v>
      </c>
      <c r="S11" s="54">
        <f>'[1]Access-Ago'!N11</f>
        <v>464135.09</v>
      </c>
      <c r="T11" s="55">
        <f t="shared" ref="T11:T28" si="2">IF(R11&gt;0,S11/R11,0)</f>
        <v>0.22781123381305382</v>
      </c>
      <c r="U11" s="54">
        <f>'[1]Access-Ago'!O11</f>
        <v>464135.09</v>
      </c>
      <c r="V11" s="55">
        <f t="shared" ref="V11:V28" si="3">IF(R11&gt;0,U11/R11,0)</f>
        <v>0.22781123381305382</v>
      </c>
      <c r="W11" s="54">
        <f>'[1]Access-Ago'!P11</f>
        <v>116836.09</v>
      </c>
      <c r="X11" s="55">
        <f t="shared" ref="X11:X28" si="4">IF(R11&gt;0,W11/R11,0)</f>
        <v>5.7346609619180047E-2</v>
      </c>
    </row>
    <row r="12" spans="1:24" ht="25.5" customHeight="1" x14ac:dyDescent="0.2">
      <c r="A12" s="49" t="str">
        <f>+'[1]Access-Ago'!A12</f>
        <v>12104</v>
      </c>
      <c r="B12" s="50" t="str">
        <f>+'[1]Access-Ago'!B12</f>
        <v>TRIBUNAL REGIONAL FEDERAL DA 3A. REGIAO</v>
      </c>
      <c r="C12" s="49" t="str">
        <f>CONCATENATE('[1]Access-Ago'!C12,".",'[1]Access-Ago'!D12)</f>
        <v>02.061</v>
      </c>
      <c r="D12" s="49" t="str">
        <f>CONCATENATE('[1]Access-Ago'!E12,".",'[1]Access-Ago'!G12)</f>
        <v>0569.4257</v>
      </c>
      <c r="E12" s="50" t="str">
        <f>+'[1]Access-Ago'!F12</f>
        <v>PRESTACAO JURISDICIONAL NA JUSTICA FEDERAL</v>
      </c>
      <c r="F12" s="50" t="str">
        <f>+'[1]Access-Ago'!H12</f>
        <v>JULGAMENTO DE CAUSAS NA JUSTICA FEDERAL</v>
      </c>
      <c r="G12" s="49" t="str">
        <f>IF('[1]Access-Ago'!I12="1","F","S")</f>
        <v>F</v>
      </c>
      <c r="H12" s="49" t="str">
        <f>+'[1]Access-Ago'!J12</f>
        <v>0100</v>
      </c>
      <c r="I12" s="50" t="str">
        <f>+'[1]Access-Ago'!K12</f>
        <v>RECURSOS ORDINARIOS</v>
      </c>
      <c r="J12" s="49" t="str">
        <f>+'[1]Access-Ago'!L12</f>
        <v>3</v>
      </c>
      <c r="K12" s="54"/>
      <c r="L12" s="54"/>
      <c r="M12" s="54"/>
      <c r="N12" s="52">
        <f t="shared" si="0"/>
        <v>0</v>
      </c>
      <c r="O12" s="54"/>
      <c r="P12" s="54">
        <f>'[1]Access-Ago'!M12</f>
        <v>55207590</v>
      </c>
      <c r="Q12" s="54"/>
      <c r="R12" s="54">
        <f t="shared" si="1"/>
        <v>55207590</v>
      </c>
      <c r="S12" s="56">
        <f>'[1]Access-Ago'!N12</f>
        <v>48513603.200000003</v>
      </c>
      <c r="T12" s="55">
        <f t="shared" si="2"/>
        <v>0.87874879522906191</v>
      </c>
      <c r="U12" s="54">
        <f>'[1]Access-Ago'!O12</f>
        <v>26712592.07</v>
      </c>
      <c r="V12" s="55">
        <f t="shared" si="3"/>
        <v>0.4838572390136936</v>
      </c>
      <c r="W12" s="54">
        <f>'[1]Access-Ago'!P12</f>
        <v>24887418.18</v>
      </c>
      <c r="X12" s="55">
        <f t="shared" si="4"/>
        <v>0.45079704040694402</v>
      </c>
    </row>
    <row r="13" spans="1:24" ht="25.5" customHeight="1" x14ac:dyDescent="0.2">
      <c r="A13" s="49" t="str">
        <f>+'[1]Access-Ago'!A13</f>
        <v>12104</v>
      </c>
      <c r="B13" s="50" t="str">
        <f>+'[1]Access-Ago'!B13</f>
        <v>TRIBUNAL REGIONAL FEDERAL DA 3A. REGIAO</v>
      </c>
      <c r="C13" s="49" t="str">
        <f>CONCATENATE('[1]Access-Ago'!C13,".",'[1]Access-Ago'!D13)</f>
        <v>02.061</v>
      </c>
      <c r="D13" s="49" t="str">
        <f>CONCATENATE('[1]Access-Ago'!E13,".",'[1]Access-Ago'!G13)</f>
        <v>0569.4257</v>
      </c>
      <c r="E13" s="50" t="str">
        <f>+'[1]Access-Ago'!F13</f>
        <v>PRESTACAO JURISDICIONAL NA JUSTICA FEDERAL</v>
      </c>
      <c r="F13" s="50" t="str">
        <f>+'[1]Access-Ago'!H13</f>
        <v>JULGAMENTO DE CAUSAS NA JUSTICA FEDERAL</v>
      </c>
      <c r="G13" s="49" t="str">
        <f>IF('[1]Access-Ago'!I13="1","F","S")</f>
        <v>F</v>
      </c>
      <c r="H13" s="49" t="str">
        <f>+'[1]Access-Ago'!J13</f>
        <v>0181</v>
      </c>
      <c r="I13" s="50" t="str">
        <f>+'[1]Access-Ago'!K13</f>
        <v>RECURSOS DE CONVENIOS</v>
      </c>
      <c r="J13" s="49" t="str">
        <f>+'[1]Access-Ago'!L13</f>
        <v>4</v>
      </c>
      <c r="K13" s="54"/>
      <c r="L13" s="54"/>
      <c r="M13" s="54"/>
      <c r="N13" s="52">
        <f t="shared" si="0"/>
        <v>0</v>
      </c>
      <c r="O13" s="54"/>
      <c r="P13" s="54">
        <f>'[1]Access-Ago'!M13</f>
        <v>3362657</v>
      </c>
      <c r="Q13" s="54"/>
      <c r="R13" s="54">
        <f t="shared" si="1"/>
        <v>3362657</v>
      </c>
      <c r="S13" s="56">
        <f>'[1]Access-Ago'!N13</f>
        <v>3279948.75</v>
      </c>
      <c r="T13" s="55">
        <f t="shared" si="2"/>
        <v>0.97540389935696681</v>
      </c>
      <c r="U13" s="54">
        <f>'[1]Access-Ago'!O13</f>
        <v>0</v>
      </c>
      <c r="V13" s="55">
        <f t="shared" si="3"/>
        <v>0</v>
      </c>
      <c r="W13" s="54">
        <f>'[1]Access-Ago'!P13</f>
        <v>0</v>
      </c>
      <c r="X13" s="55">
        <f t="shared" si="4"/>
        <v>0</v>
      </c>
    </row>
    <row r="14" spans="1:24" ht="25.5" customHeight="1" x14ac:dyDescent="0.2">
      <c r="A14" s="49" t="str">
        <f>+'[1]Access-Ago'!A14</f>
        <v>12104</v>
      </c>
      <c r="B14" s="50" t="str">
        <f>+'[1]Access-Ago'!B14</f>
        <v>TRIBUNAL REGIONAL FEDERAL DA 3A. REGIAO</v>
      </c>
      <c r="C14" s="49" t="str">
        <f>CONCATENATE('[1]Access-Ago'!C14,".",'[1]Access-Ago'!D14)</f>
        <v>02.061</v>
      </c>
      <c r="D14" s="49" t="str">
        <f>CONCATENATE('[1]Access-Ago'!E14,".",'[1]Access-Ago'!G14)</f>
        <v>0569.4257</v>
      </c>
      <c r="E14" s="50" t="str">
        <f>+'[1]Access-Ago'!F14</f>
        <v>PRESTACAO JURISDICIONAL NA JUSTICA FEDERAL</v>
      </c>
      <c r="F14" s="50" t="str">
        <f>+'[1]Access-Ago'!H14</f>
        <v>JULGAMENTO DE CAUSAS NA JUSTICA FEDERAL</v>
      </c>
      <c r="G14" s="49" t="str">
        <f>IF('[1]Access-Ago'!I14="1","F","S")</f>
        <v>F</v>
      </c>
      <c r="H14" s="49" t="str">
        <f>+'[1]Access-Ago'!J14</f>
        <v>0181</v>
      </c>
      <c r="I14" s="50" t="str">
        <f>+'[1]Access-Ago'!K14</f>
        <v>RECURSOS DE CONVENIOS</v>
      </c>
      <c r="J14" s="49" t="str">
        <f>+'[1]Access-Ago'!L14</f>
        <v>3</v>
      </c>
      <c r="K14" s="54"/>
      <c r="L14" s="54"/>
      <c r="M14" s="54"/>
      <c r="N14" s="52">
        <f t="shared" si="0"/>
        <v>0</v>
      </c>
      <c r="O14" s="54"/>
      <c r="P14" s="54">
        <f>'[1]Access-Ago'!M14</f>
        <v>2679631</v>
      </c>
      <c r="Q14" s="54"/>
      <c r="R14" s="54">
        <f t="shared" si="1"/>
        <v>2679631</v>
      </c>
      <c r="S14" s="56">
        <f>'[1]Access-Ago'!N14</f>
        <v>2209804.61</v>
      </c>
      <c r="T14" s="55">
        <f t="shared" si="2"/>
        <v>0.8246675045929831</v>
      </c>
      <c r="U14" s="54">
        <f>'[1]Access-Ago'!O14</f>
        <v>1144421.6200000001</v>
      </c>
      <c r="V14" s="55">
        <f t="shared" si="3"/>
        <v>0.42708179596369805</v>
      </c>
      <c r="W14" s="54">
        <f>'[1]Access-Ago'!P14</f>
        <v>1090445.3</v>
      </c>
      <c r="X14" s="55">
        <f t="shared" si="4"/>
        <v>0.40693860460638054</v>
      </c>
    </row>
    <row r="15" spans="1:24" ht="25.5" customHeight="1" x14ac:dyDescent="0.2">
      <c r="A15" s="49" t="str">
        <f>+'[1]Access-Ago'!A15</f>
        <v>12104</v>
      </c>
      <c r="B15" s="50" t="str">
        <f>+'[1]Access-Ago'!B15</f>
        <v>TRIBUNAL REGIONAL FEDERAL DA 3A. REGIAO</v>
      </c>
      <c r="C15" s="49" t="str">
        <f>CONCATENATE('[1]Access-Ago'!C15,".",'[1]Access-Ago'!D15)</f>
        <v>02.122</v>
      </c>
      <c r="D15" s="49" t="str">
        <f>CONCATENATE('[1]Access-Ago'!E15,".",'[1]Access-Ago'!G15)</f>
        <v>0569.15NZ</v>
      </c>
      <c r="E15" s="50" t="str">
        <f>+'[1]Access-Ago'!F15</f>
        <v>PRESTACAO JURISDICIONAL NA JUSTICA FEDERAL</v>
      </c>
      <c r="F15" s="50" t="str">
        <f>+'[1]Access-Ago'!H15</f>
        <v>REFORMA DO EDIFICIO-SEDE DO TRIBUNAL REGIONAL FEDERAL DA 3.</v>
      </c>
      <c r="G15" s="49" t="str">
        <f>IF('[1]Access-Ago'!I15="1","F","S")</f>
        <v>F</v>
      </c>
      <c r="H15" s="49" t="str">
        <f>+'[1]Access-Ago'!J15</f>
        <v>0100</v>
      </c>
      <c r="I15" s="50" t="str">
        <f>+'[1]Access-Ago'!K15</f>
        <v>RECURSOS ORDINARIOS</v>
      </c>
      <c r="J15" s="49" t="str">
        <f>+'[1]Access-Ago'!L15</f>
        <v>4</v>
      </c>
      <c r="K15" s="52"/>
      <c r="L15" s="52"/>
      <c r="M15" s="52"/>
      <c r="N15" s="52">
        <f t="shared" si="0"/>
        <v>0</v>
      </c>
      <c r="O15" s="52"/>
      <c r="P15" s="54">
        <f>'[1]Access-Ago'!M15</f>
        <v>4000000</v>
      </c>
      <c r="Q15" s="54"/>
      <c r="R15" s="54">
        <f t="shared" si="1"/>
        <v>4000000</v>
      </c>
      <c r="S15" s="56">
        <f>'[1]Access-Ago'!N15</f>
        <v>3663970</v>
      </c>
      <c r="T15" s="55">
        <f t="shared" si="2"/>
        <v>0.91599249999999999</v>
      </c>
      <c r="U15" s="54">
        <f>'[1]Access-Ago'!O15</f>
        <v>187736.09</v>
      </c>
      <c r="V15" s="55">
        <f t="shared" si="3"/>
        <v>4.6934022499999999E-2</v>
      </c>
      <c r="W15" s="54">
        <f>'[1]Access-Ago'!P15</f>
        <v>187736.09</v>
      </c>
      <c r="X15" s="55">
        <f t="shared" si="4"/>
        <v>4.6934022499999999E-2</v>
      </c>
    </row>
    <row r="16" spans="1:24" ht="25.5" customHeight="1" x14ac:dyDescent="0.2">
      <c r="A16" s="49" t="str">
        <f>+'[1]Access-Ago'!A16</f>
        <v>12104</v>
      </c>
      <c r="B16" s="50" t="str">
        <f>+'[1]Access-Ago'!B16</f>
        <v>TRIBUNAL REGIONAL FEDERAL DA 3A. REGIAO</v>
      </c>
      <c r="C16" s="49" t="str">
        <f>CONCATENATE('[1]Access-Ago'!C16,".",'[1]Access-Ago'!D16)</f>
        <v>02.122</v>
      </c>
      <c r="D16" s="49" t="str">
        <f>CONCATENATE('[1]Access-Ago'!E16,".",'[1]Access-Ago'!G16)</f>
        <v>0569.20TP</v>
      </c>
      <c r="E16" s="50" t="str">
        <f>+'[1]Access-Ago'!F16</f>
        <v>PRESTACAO JURISDICIONAL NA JUSTICA FEDERAL</v>
      </c>
      <c r="F16" s="50" t="str">
        <f>+'[1]Access-Ago'!H16</f>
        <v>ATIVOS CIVIS DA UNIAO</v>
      </c>
      <c r="G16" s="49" t="str">
        <f>IF('[1]Access-Ago'!I16="1","F","S")</f>
        <v>F</v>
      </c>
      <c r="H16" s="49" t="str">
        <f>+'[1]Access-Ago'!J16</f>
        <v>0100</v>
      </c>
      <c r="I16" s="50" t="str">
        <f>+'[1]Access-Ago'!K16</f>
        <v>RECURSOS ORDINARIOS</v>
      </c>
      <c r="J16" s="49" t="str">
        <f>+'[1]Access-Ago'!L16</f>
        <v>1</v>
      </c>
      <c r="K16" s="54"/>
      <c r="L16" s="54"/>
      <c r="M16" s="54"/>
      <c r="N16" s="52">
        <f t="shared" si="0"/>
        <v>0</v>
      </c>
      <c r="O16" s="54"/>
      <c r="P16" s="54">
        <f>'[1]Access-Ago'!M16</f>
        <v>278645103.11000001</v>
      </c>
      <c r="Q16" s="54"/>
      <c r="R16" s="54">
        <f t="shared" si="1"/>
        <v>278645103.11000001</v>
      </c>
      <c r="S16" s="56">
        <f>'[1]Access-Ago'!N16</f>
        <v>278645103.11000001</v>
      </c>
      <c r="T16" s="55">
        <f t="shared" si="2"/>
        <v>1</v>
      </c>
      <c r="U16" s="54">
        <f>'[1]Access-Ago'!O16</f>
        <v>278643938.95999998</v>
      </c>
      <c r="V16" s="55">
        <f t="shared" si="3"/>
        <v>0.99999582210493909</v>
      </c>
      <c r="W16" s="54">
        <f>'[1]Access-Ago'!P16</f>
        <v>275700756.42000002</v>
      </c>
      <c r="X16" s="55">
        <f t="shared" si="4"/>
        <v>0.9894333449354118</v>
      </c>
    </row>
    <row r="17" spans="1:24" ht="25.5" customHeight="1" x14ac:dyDescent="0.2">
      <c r="A17" s="49" t="str">
        <f>+'[1]Access-Ago'!A17</f>
        <v>12104</v>
      </c>
      <c r="B17" s="50" t="str">
        <f>+'[1]Access-Ago'!B17</f>
        <v>TRIBUNAL REGIONAL FEDERAL DA 3A. REGIAO</v>
      </c>
      <c r="C17" s="49" t="str">
        <f>CONCATENATE('[1]Access-Ago'!C17,".",'[1]Access-Ago'!D17)</f>
        <v>02.122</v>
      </c>
      <c r="D17" s="49" t="str">
        <f>CONCATENATE('[1]Access-Ago'!E17,".",'[1]Access-Ago'!G17)</f>
        <v>0569.216H</v>
      </c>
      <c r="E17" s="50" t="str">
        <f>+'[1]Access-Ago'!F17</f>
        <v>PRESTACAO JURISDICIONAL NA JUSTICA FEDERAL</v>
      </c>
      <c r="F17" s="50" t="str">
        <f>+'[1]Access-Ago'!H17</f>
        <v>AJUDA DE CUSTO PARA MORADIA OU AUXILIO-MORADIA A AGENTES PUB</v>
      </c>
      <c r="G17" s="49" t="str">
        <f>IF('[1]Access-Ago'!I17="1","F","S")</f>
        <v>F</v>
      </c>
      <c r="H17" s="49" t="str">
        <f>+'[1]Access-Ago'!J17</f>
        <v>0100</v>
      </c>
      <c r="I17" s="50" t="str">
        <f>+'[1]Access-Ago'!K17</f>
        <v>RECURSOS ORDINARIOS</v>
      </c>
      <c r="J17" s="49" t="str">
        <f>+'[1]Access-Ago'!L17</f>
        <v>3</v>
      </c>
      <c r="K17" s="54"/>
      <c r="L17" s="54"/>
      <c r="M17" s="54"/>
      <c r="N17" s="52">
        <f t="shared" si="0"/>
        <v>0</v>
      </c>
      <c r="O17" s="54"/>
      <c r="P17" s="54">
        <f>'[1]Access-Ago'!M17</f>
        <v>65664</v>
      </c>
      <c r="Q17" s="54"/>
      <c r="R17" s="54">
        <f t="shared" si="1"/>
        <v>65664</v>
      </c>
      <c r="S17" s="56">
        <f>'[1]Access-Ago'!N17</f>
        <v>18400</v>
      </c>
      <c r="T17" s="55">
        <f t="shared" si="2"/>
        <v>0.28021442495126708</v>
      </c>
      <c r="U17" s="54">
        <f>'[1]Access-Ago'!O17</f>
        <v>18400</v>
      </c>
      <c r="V17" s="55">
        <f t="shared" si="3"/>
        <v>0.28021442495126708</v>
      </c>
      <c r="W17" s="54">
        <f>'[1]Access-Ago'!P17</f>
        <v>18400</v>
      </c>
      <c r="X17" s="55">
        <f t="shared" si="4"/>
        <v>0.28021442495126708</v>
      </c>
    </row>
    <row r="18" spans="1:24" ht="25.5" customHeight="1" x14ac:dyDescent="0.2">
      <c r="A18" s="49" t="str">
        <f>+'[1]Access-Ago'!A18</f>
        <v>12104</v>
      </c>
      <c r="B18" s="50" t="str">
        <f>+'[1]Access-Ago'!B18</f>
        <v>TRIBUNAL REGIONAL FEDERAL DA 3A. REGIAO</v>
      </c>
      <c r="C18" s="49" t="str">
        <f>CONCATENATE('[1]Access-Ago'!C18,".",'[1]Access-Ago'!D18)</f>
        <v>02.126</v>
      </c>
      <c r="D18" s="49" t="str">
        <f>CONCATENATE('[1]Access-Ago'!E18,".",'[1]Access-Ago'!G18)</f>
        <v>0569.151W</v>
      </c>
      <c r="E18" s="50" t="str">
        <f>+'[1]Access-Ago'!F18</f>
        <v>PRESTACAO JURISDICIONAL NA JUSTICA FEDERAL</v>
      </c>
      <c r="F18" s="50" t="str">
        <f>+'[1]Access-Ago'!H18</f>
        <v>DESENVOLVIMENTO E IMPLANTACAO DO SISTEMA PROCESSO JUDICIAL E</v>
      </c>
      <c r="G18" s="49" t="str">
        <f>IF('[1]Access-Ago'!I18="1","F","S")</f>
        <v>F</v>
      </c>
      <c r="H18" s="49" t="str">
        <f>+'[1]Access-Ago'!J18</f>
        <v>0100</v>
      </c>
      <c r="I18" s="50" t="str">
        <f>+'[1]Access-Ago'!K18</f>
        <v>RECURSOS ORDINARIOS</v>
      </c>
      <c r="J18" s="49" t="str">
        <f>+'[1]Access-Ago'!L18</f>
        <v>4</v>
      </c>
      <c r="K18" s="52"/>
      <c r="L18" s="52"/>
      <c r="M18" s="52"/>
      <c r="N18" s="52">
        <f t="shared" si="0"/>
        <v>0</v>
      </c>
      <c r="O18" s="52"/>
      <c r="P18" s="54">
        <f>'[1]Access-Ago'!M18</f>
        <v>400000</v>
      </c>
      <c r="Q18" s="54"/>
      <c r="R18" s="54">
        <f t="shared" si="1"/>
        <v>400000</v>
      </c>
      <c r="S18" s="56">
        <f>'[1]Access-Ago'!N18</f>
        <v>0</v>
      </c>
      <c r="T18" s="55">
        <f t="shared" si="2"/>
        <v>0</v>
      </c>
      <c r="U18" s="54">
        <f>'[1]Access-Ago'!O18</f>
        <v>0</v>
      </c>
      <c r="V18" s="55">
        <f t="shared" si="3"/>
        <v>0</v>
      </c>
      <c r="W18" s="54">
        <f>'[1]Access-Ago'!P18</f>
        <v>0</v>
      </c>
      <c r="X18" s="55">
        <f t="shared" si="4"/>
        <v>0</v>
      </c>
    </row>
    <row r="19" spans="1:24" ht="25.5" customHeight="1" x14ac:dyDescent="0.2">
      <c r="A19" s="49" t="str">
        <f>+'[1]Access-Ago'!A19</f>
        <v>12104</v>
      </c>
      <c r="B19" s="50" t="str">
        <f>+'[1]Access-Ago'!B19</f>
        <v>TRIBUNAL REGIONAL FEDERAL DA 3A. REGIAO</v>
      </c>
      <c r="C19" s="49" t="str">
        <f>CONCATENATE('[1]Access-Ago'!C19,".",'[1]Access-Ago'!D19)</f>
        <v>02.126</v>
      </c>
      <c r="D19" s="49" t="str">
        <f>CONCATENATE('[1]Access-Ago'!E19,".",'[1]Access-Ago'!G19)</f>
        <v>0569.151W</v>
      </c>
      <c r="E19" s="50" t="str">
        <f>+'[1]Access-Ago'!F19</f>
        <v>PRESTACAO JURISDICIONAL NA JUSTICA FEDERAL</v>
      </c>
      <c r="F19" s="50" t="str">
        <f>+'[1]Access-Ago'!H19</f>
        <v>DESENVOLVIMENTO E IMPLANTACAO DO SISTEMA PROCESSO JUDICIAL E</v>
      </c>
      <c r="G19" s="49" t="str">
        <f>IF('[1]Access-Ago'!I19="1","F","S")</f>
        <v>F</v>
      </c>
      <c r="H19" s="49" t="str">
        <f>+'[1]Access-Ago'!J19</f>
        <v>0100</v>
      </c>
      <c r="I19" s="50" t="str">
        <f>+'[1]Access-Ago'!K19</f>
        <v>RECURSOS ORDINARIOS</v>
      </c>
      <c r="J19" s="49" t="str">
        <f>+'[1]Access-Ago'!L19</f>
        <v>3</v>
      </c>
      <c r="K19" s="52"/>
      <c r="L19" s="52"/>
      <c r="M19" s="52"/>
      <c r="N19" s="52">
        <f t="shared" si="0"/>
        <v>0</v>
      </c>
      <c r="O19" s="52"/>
      <c r="P19" s="54">
        <f>'[1]Access-Ago'!M19</f>
        <v>750823</v>
      </c>
      <c r="Q19" s="54"/>
      <c r="R19" s="54">
        <f t="shared" si="1"/>
        <v>750823</v>
      </c>
      <c r="S19" s="56">
        <f>'[1]Access-Ago'!N19</f>
        <v>750823</v>
      </c>
      <c r="T19" s="55">
        <f t="shared" si="2"/>
        <v>1</v>
      </c>
      <c r="U19" s="54">
        <f>'[1]Access-Ago'!O19</f>
        <v>246646.73</v>
      </c>
      <c r="V19" s="55">
        <f t="shared" si="3"/>
        <v>0.32850183065782484</v>
      </c>
      <c r="W19" s="54">
        <f>'[1]Access-Ago'!P19</f>
        <v>246646.73</v>
      </c>
      <c r="X19" s="55">
        <f t="shared" si="4"/>
        <v>0.32850183065782484</v>
      </c>
    </row>
    <row r="20" spans="1:24" ht="25.5" customHeight="1" x14ac:dyDescent="0.2">
      <c r="A20" s="49" t="str">
        <f>+'[1]Access-Ago'!A20</f>
        <v>12104</v>
      </c>
      <c r="B20" s="50" t="str">
        <f>+'[1]Access-Ago'!B20</f>
        <v>TRIBUNAL REGIONAL FEDERAL DA 3A. REGIAO</v>
      </c>
      <c r="C20" s="49" t="str">
        <f>CONCATENATE('[1]Access-Ago'!C20,".",'[1]Access-Ago'!D20)</f>
        <v>02.131</v>
      </c>
      <c r="D20" s="49" t="str">
        <f>CONCATENATE('[1]Access-Ago'!E20,".",'[1]Access-Ago'!G20)</f>
        <v>0569.219I</v>
      </c>
      <c r="E20" s="50" t="str">
        <f>+'[1]Access-Ago'!F20</f>
        <v>PRESTACAO JURISDICIONAL NA JUSTICA FEDERAL</v>
      </c>
      <c r="F20" s="50" t="str">
        <f>+'[1]Access-Ago'!H20</f>
        <v>PUBLICIDADE INSTITUCIONAL E DE UTILIDADE PUBLICA</v>
      </c>
      <c r="G20" s="49" t="str">
        <f>IF('[1]Access-Ago'!I20="1","F","S")</f>
        <v>F</v>
      </c>
      <c r="H20" s="49" t="str">
        <f>+'[1]Access-Ago'!J20</f>
        <v>0100</v>
      </c>
      <c r="I20" s="50" t="str">
        <f>+'[1]Access-Ago'!K20</f>
        <v>RECURSOS ORDINARIOS</v>
      </c>
      <c r="J20" s="49" t="str">
        <f>+'[1]Access-Ago'!L20</f>
        <v>3</v>
      </c>
      <c r="K20" s="52"/>
      <c r="L20" s="52"/>
      <c r="M20" s="52"/>
      <c r="N20" s="52">
        <f t="shared" si="0"/>
        <v>0</v>
      </c>
      <c r="O20" s="52"/>
      <c r="P20" s="54">
        <f>'[1]Access-Ago'!M20</f>
        <v>521464</v>
      </c>
      <c r="Q20" s="54"/>
      <c r="R20" s="54">
        <f t="shared" si="1"/>
        <v>521464</v>
      </c>
      <c r="S20" s="56">
        <f>'[1]Access-Ago'!N20</f>
        <v>354975.29</v>
      </c>
      <c r="T20" s="55">
        <f t="shared" si="2"/>
        <v>0.68072827654449775</v>
      </c>
      <c r="U20" s="54">
        <f>'[1]Access-Ago'!O20</f>
        <v>297088.25</v>
      </c>
      <c r="V20" s="55">
        <f t="shared" si="3"/>
        <v>0.56971957795744288</v>
      </c>
      <c r="W20" s="54">
        <f>'[1]Access-Ago'!P20</f>
        <v>297088.25</v>
      </c>
      <c r="X20" s="55">
        <f t="shared" si="4"/>
        <v>0.56971957795744288</v>
      </c>
    </row>
    <row r="21" spans="1:24" ht="25.5" customHeight="1" x14ac:dyDescent="0.2">
      <c r="A21" s="49" t="str">
        <f>+'[1]Access-Ago'!A21</f>
        <v>12104</v>
      </c>
      <c r="B21" s="50" t="str">
        <f>+'[1]Access-Ago'!B21</f>
        <v>TRIBUNAL REGIONAL FEDERAL DA 3A. REGIAO</v>
      </c>
      <c r="C21" s="49" t="str">
        <f>CONCATENATE('[1]Access-Ago'!C21,".",'[1]Access-Ago'!D21)</f>
        <v>02.301</v>
      </c>
      <c r="D21" s="49" t="str">
        <f>CONCATENATE('[1]Access-Ago'!E21,".",'[1]Access-Ago'!G21)</f>
        <v>0569.2004</v>
      </c>
      <c r="E21" s="50" t="str">
        <f>+'[1]Access-Ago'!F21</f>
        <v>PRESTACAO JURISDICIONAL NA JUSTICA FEDERAL</v>
      </c>
      <c r="F21" s="50" t="str">
        <f>+'[1]Access-Ago'!H21</f>
        <v>ASSISTENCIA MEDICA E ODONTOLOGICA AOS SERVIDORES CIVIS, EMPR</v>
      </c>
      <c r="G21" s="49" t="str">
        <f>IF('[1]Access-Ago'!I21="1","F","S")</f>
        <v>S</v>
      </c>
      <c r="H21" s="49" t="str">
        <f>+'[1]Access-Ago'!J21</f>
        <v>0100</v>
      </c>
      <c r="I21" s="50" t="str">
        <f>+'[1]Access-Ago'!K21</f>
        <v>RECURSOS ORDINARIOS</v>
      </c>
      <c r="J21" s="49" t="str">
        <f>+'[1]Access-Ago'!L21</f>
        <v>4</v>
      </c>
      <c r="K21" s="52"/>
      <c r="L21" s="52"/>
      <c r="M21" s="52"/>
      <c r="N21" s="52">
        <f t="shared" si="0"/>
        <v>0</v>
      </c>
      <c r="O21" s="52"/>
      <c r="P21" s="54">
        <f>'[1]Access-Ago'!M21</f>
        <v>30000</v>
      </c>
      <c r="Q21" s="54"/>
      <c r="R21" s="54">
        <f t="shared" si="1"/>
        <v>30000</v>
      </c>
      <c r="S21" s="56">
        <f>'[1]Access-Ago'!N21</f>
        <v>0</v>
      </c>
      <c r="T21" s="55">
        <f t="shared" si="2"/>
        <v>0</v>
      </c>
      <c r="U21" s="54">
        <f>'[1]Access-Ago'!O21</f>
        <v>0</v>
      </c>
      <c r="V21" s="55">
        <f t="shared" si="3"/>
        <v>0</v>
      </c>
      <c r="W21" s="54">
        <f>'[1]Access-Ago'!P21</f>
        <v>0</v>
      </c>
      <c r="X21" s="55">
        <f t="shared" si="4"/>
        <v>0</v>
      </c>
    </row>
    <row r="22" spans="1:24" ht="25.5" customHeight="1" x14ac:dyDescent="0.2">
      <c r="A22" s="49" t="str">
        <f>+'[1]Access-Ago'!A22</f>
        <v>12104</v>
      </c>
      <c r="B22" s="50" t="str">
        <f>+'[1]Access-Ago'!B22</f>
        <v>TRIBUNAL REGIONAL FEDERAL DA 3A. REGIAO</v>
      </c>
      <c r="C22" s="49" t="str">
        <f>CONCATENATE('[1]Access-Ago'!C22,".",'[1]Access-Ago'!D22)</f>
        <v>02.301</v>
      </c>
      <c r="D22" s="49" t="str">
        <f>CONCATENATE('[1]Access-Ago'!E22,".",'[1]Access-Ago'!G22)</f>
        <v>0569.2004</v>
      </c>
      <c r="E22" s="50" t="str">
        <f>+'[1]Access-Ago'!F22</f>
        <v>PRESTACAO JURISDICIONAL NA JUSTICA FEDERAL</v>
      </c>
      <c r="F22" s="50" t="str">
        <f>+'[1]Access-Ago'!H22</f>
        <v>ASSISTENCIA MEDICA E ODONTOLOGICA AOS SERVIDORES CIVIS, EMPR</v>
      </c>
      <c r="G22" s="49" t="str">
        <f>IF('[1]Access-Ago'!I22="1","F","S")</f>
        <v>S</v>
      </c>
      <c r="H22" s="49" t="str">
        <f>+'[1]Access-Ago'!J22</f>
        <v>0100</v>
      </c>
      <c r="I22" s="50" t="str">
        <f>+'[1]Access-Ago'!K22</f>
        <v>RECURSOS ORDINARIOS</v>
      </c>
      <c r="J22" s="49" t="str">
        <f>+'[1]Access-Ago'!L22</f>
        <v>3</v>
      </c>
      <c r="K22" s="52"/>
      <c r="L22" s="52"/>
      <c r="M22" s="52"/>
      <c r="N22" s="52">
        <f t="shared" si="0"/>
        <v>0</v>
      </c>
      <c r="O22" s="52"/>
      <c r="P22" s="54">
        <f>'[1]Access-Ago'!M22</f>
        <v>12627780</v>
      </c>
      <c r="Q22" s="54"/>
      <c r="R22" s="54">
        <f t="shared" si="1"/>
        <v>12627780</v>
      </c>
      <c r="S22" s="56">
        <f>'[1]Access-Ago'!N22</f>
        <v>11629304.279999999</v>
      </c>
      <c r="T22" s="55">
        <f t="shared" si="2"/>
        <v>0.92093022526524848</v>
      </c>
      <c r="U22" s="54">
        <f>'[1]Access-Ago'!O22</f>
        <v>6650251.9800000004</v>
      </c>
      <c r="V22" s="55">
        <f t="shared" si="3"/>
        <v>0.52663666772781914</v>
      </c>
      <c r="W22" s="54">
        <f>'[1]Access-Ago'!P22</f>
        <v>6650251.9800000004</v>
      </c>
      <c r="X22" s="55">
        <f t="shared" si="4"/>
        <v>0.52663666772781914</v>
      </c>
    </row>
    <row r="23" spans="1:24" ht="25.5" customHeight="1" x14ac:dyDescent="0.2">
      <c r="A23" s="49" t="str">
        <f>+'[1]Access-Ago'!A23</f>
        <v>12104</v>
      </c>
      <c r="B23" s="50" t="str">
        <f>+'[1]Access-Ago'!B23</f>
        <v>TRIBUNAL REGIONAL FEDERAL DA 3A. REGIAO</v>
      </c>
      <c r="C23" s="49" t="str">
        <f>CONCATENATE('[1]Access-Ago'!C23,".",'[1]Access-Ago'!D23)</f>
        <v>02.331</v>
      </c>
      <c r="D23" s="49" t="str">
        <f>CONCATENATE('[1]Access-Ago'!E23,".",'[1]Access-Ago'!G23)</f>
        <v>0569.212B</v>
      </c>
      <c r="E23" s="50" t="str">
        <f>+'[1]Access-Ago'!F23</f>
        <v>PRESTACAO JURISDICIONAL NA JUSTICA FEDERAL</v>
      </c>
      <c r="F23" s="50" t="str">
        <f>+'[1]Access-Ago'!H23</f>
        <v>BENEFICIOS OBRIGATORIOS AOS SERVIDORES CIVIS, EMPREGADOS, MI</v>
      </c>
      <c r="G23" s="49" t="str">
        <f>IF('[1]Access-Ago'!I23="1","F","S")</f>
        <v>F</v>
      </c>
      <c r="H23" s="49" t="str">
        <f>+'[1]Access-Ago'!J23</f>
        <v>0100</v>
      </c>
      <c r="I23" s="50" t="str">
        <f>+'[1]Access-Ago'!K23</f>
        <v>RECURSOS ORDINARIOS</v>
      </c>
      <c r="J23" s="49" t="str">
        <f>+'[1]Access-Ago'!L23</f>
        <v>3</v>
      </c>
      <c r="K23" s="52"/>
      <c r="L23" s="52"/>
      <c r="M23" s="52"/>
      <c r="N23" s="52">
        <f t="shared" si="0"/>
        <v>0</v>
      </c>
      <c r="O23" s="52"/>
      <c r="P23" s="54">
        <f>'[1]Access-Ago'!M23</f>
        <v>23739364.640000001</v>
      </c>
      <c r="Q23" s="54"/>
      <c r="R23" s="54">
        <f t="shared" si="1"/>
        <v>23739364.640000001</v>
      </c>
      <c r="S23" s="56">
        <f>'[1]Access-Ago'!N23</f>
        <v>23719364.640000001</v>
      </c>
      <c r="T23" s="55">
        <f t="shared" si="2"/>
        <v>0.99915751746926285</v>
      </c>
      <c r="U23" s="54">
        <f>'[1]Access-Ago'!O23</f>
        <v>14956795.16</v>
      </c>
      <c r="V23" s="55">
        <f t="shared" si="3"/>
        <v>0.63004193190572266</v>
      </c>
      <c r="W23" s="54">
        <f>'[1]Access-Ago'!P23</f>
        <v>14956795.16</v>
      </c>
      <c r="X23" s="55">
        <f t="shared" si="4"/>
        <v>0.63004193190572266</v>
      </c>
    </row>
    <row r="24" spans="1:24" ht="25.5" customHeight="1" x14ac:dyDescent="0.2">
      <c r="A24" s="49" t="str">
        <f>+'[1]Access-Ago'!A24</f>
        <v>12104</v>
      </c>
      <c r="B24" s="50" t="str">
        <f>+'[1]Access-Ago'!B24</f>
        <v>TRIBUNAL REGIONAL FEDERAL DA 3A. REGIAO</v>
      </c>
      <c r="C24" s="49" t="str">
        <f>CONCATENATE('[1]Access-Ago'!C24,".",'[1]Access-Ago'!D24)</f>
        <v>02.846</v>
      </c>
      <c r="D24" s="49" t="str">
        <f>CONCATENATE('[1]Access-Ago'!E24,".",'[1]Access-Ago'!G24)</f>
        <v>0569.09HB</v>
      </c>
      <c r="E24" s="50" t="str">
        <f>+'[1]Access-Ago'!F24</f>
        <v>PRESTACAO JURISDICIONAL NA JUSTICA FEDERAL</v>
      </c>
      <c r="F24" s="50" t="str">
        <f>+'[1]Access-Ago'!H24</f>
        <v>CONTRIBUICAO DA UNIAO, DE SUAS AUTARQUIAS E FUNDACOES PARA O</v>
      </c>
      <c r="G24" s="49" t="str">
        <f>IF('[1]Access-Ago'!I24="1","F","S")</f>
        <v>F</v>
      </c>
      <c r="H24" s="49" t="str">
        <f>+'[1]Access-Ago'!J24</f>
        <v>0100</v>
      </c>
      <c r="I24" s="50" t="str">
        <f>+'[1]Access-Ago'!K24</f>
        <v>RECURSOS ORDINARIOS</v>
      </c>
      <c r="J24" s="49" t="str">
        <f>+'[1]Access-Ago'!L24</f>
        <v>1</v>
      </c>
      <c r="K24" s="52"/>
      <c r="L24" s="52"/>
      <c r="M24" s="52"/>
      <c r="N24" s="52">
        <f t="shared" si="0"/>
        <v>0</v>
      </c>
      <c r="O24" s="52"/>
      <c r="P24" s="54">
        <f>'[1]Access-Ago'!M24</f>
        <v>44012659.759999998</v>
      </c>
      <c r="Q24" s="54"/>
      <c r="R24" s="54">
        <f t="shared" si="1"/>
        <v>44012659.759999998</v>
      </c>
      <c r="S24" s="56">
        <f>'[1]Access-Ago'!N24</f>
        <v>44012659.759999998</v>
      </c>
      <c r="T24" s="55">
        <f t="shared" si="2"/>
        <v>1</v>
      </c>
      <c r="U24" s="54">
        <f>'[1]Access-Ago'!O24</f>
        <v>44012659.759999998</v>
      </c>
      <c r="V24" s="55">
        <f t="shared" si="3"/>
        <v>1</v>
      </c>
      <c r="W24" s="54">
        <f>'[1]Access-Ago'!P24</f>
        <v>44012659.759999998</v>
      </c>
      <c r="X24" s="55">
        <f t="shared" si="4"/>
        <v>1</v>
      </c>
    </row>
    <row r="25" spans="1:24" ht="25.5" customHeight="1" x14ac:dyDescent="0.2">
      <c r="A25" s="49" t="str">
        <f>+'[1]Access-Ago'!A25</f>
        <v>12104</v>
      </c>
      <c r="B25" s="50" t="str">
        <f>+'[1]Access-Ago'!B25</f>
        <v>TRIBUNAL REGIONAL FEDERAL DA 3A. REGIAO</v>
      </c>
      <c r="C25" s="49" t="str">
        <f>CONCATENATE('[1]Access-Ago'!C25,".",'[1]Access-Ago'!D25)</f>
        <v>09.272</v>
      </c>
      <c r="D25" s="49" t="str">
        <f>CONCATENATE('[1]Access-Ago'!E25,".",'[1]Access-Ago'!G25)</f>
        <v>0089.0181</v>
      </c>
      <c r="E25" s="50" t="str">
        <f>+'[1]Access-Ago'!F25</f>
        <v>PREVIDENCIA DE INATIVOS E PENSIONISTAS DA UNIAO</v>
      </c>
      <c r="F25" s="50" t="str">
        <f>+'[1]Access-Ago'!H25</f>
        <v>APOSENTADORIAS E PENSOES CIVIS DA UNIAO</v>
      </c>
      <c r="G25" s="49" t="str">
        <f>IF('[1]Access-Ago'!I25="1","F","S")</f>
        <v>S</v>
      </c>
      <c r="H25" s="49" t="str">
        <f>+'[1]Access-Ago'!J25</f>
        <v>0156</v>
      </c>
      <c r="I25" s="50" t="str">
        <f>+'[1]Access-Ago'!K25</f>
        <v>CONTRIBUICAO PLANO SEGURIDADE SOCIAL SERVIDOR</v>
      </c>
      <c r="J25" s="49" t="str">
        <f>+'[1]Access-Ago'!L25</f>
        <v>1</v>
      </c>
      <c r="K25" s="52"/>
      <c r="L25" s="52"/>
      <c r="M25" s="52"/>
      <c r="N25" s="52">
        <f t="shared" si="0"/>
        <v>0</v>
      </c>
      <c r="O25" s="52"/>
      <c r="P25" s="54">
        <f>'[1]Access-Ago'!M25</f>
        <v>46879364</v>
      </c>
      <c r="Q25" s="54"/>
      <c r="R25" s="54">
        <f t="shared" si="1"/>
        <v>46879364</v>
      </c>
      <c r="S25" s="56">
        <f>'[1]Access-Ago'!N25</f>
        <v>46879364</v>
      </c>
      <c r="T25" s="55">
        <f t="shared" si="2"/>
        <v>1</v>
      </c>
      <c r="U25" s="54">
        <f>'[1]Access-Ago'!O25</f>
        <v>46872829.979999997</v>
      </c>
      <c r="V25" s="55">
        <f t="shared" si="3"/>
        <v>0.9998606205493743</v>
      </c>
      <c r="W25" s="54">
        <f>'[1]Access-Ago'!P25</f>
        <v>46872829.979999997</v>
      </c>
      <c r="X25" s="55">
        <f t="shared" si="4"/>
        <v>0.9998606205493743</v>
      </c>
    </row>
    <row r="26" spans="1:24" ht="25.5" customHeight="1" x14ac:dyDescent="0.2">
      <c r="A26" s="49" t="str">
        <f>+'[1]Access-Ago'!A26</f>
        <v>12104</v>
      </c>
      <c r="B26" s="50" t="str">
        <f>+'[1]Access-Ago'!B26</f>
        <v>TRIBUNAL REGIONAL FEDERAL DA 3A. REGIAO</v>
      </c>
      <c r="C26" s="49" t="str">
        <f>CONCATENATE('[1]Access-Ago'!C26,".",'[1]Access-Ago'!D26)</f>
        <v>09.272</v>
      </c>
      <c r="D26" s="49" t="str">
        <f>CONCATENATE('[1]Access-Ago'!E26,".",'[1]Access-Ago'!G26)</f>
        <v>0089.0181</v>
      </c>
      <c r="E26" s="50" t="str">
        <f>+'[1]Access-Ago'!F26</f>
        <v>PREVIDENCIA DE INATIVOS E PENSIONISTAS DA UNIAO</v>
      </c>
      <c r="F26" s="50" t="str">
        <f>+'[1]Access-Ago'!H26</f>
        <v>APOSENTADORIAS E PENSOES CIVIS DA UNIAO</v>
      </c>
      <c r="G26" s="49" t="str">
        <f>IF('[1]Access-Ago'!I26="1","F","S")</f>
        <v>S</v>
      </c>
      <c r="H26" s="49" t="str">
        <f>+'[1]Access-Ago'!J26</f>
        <v>0169</v>
      </c>
      <c r="I26" s="50" t="str">
        <f>+'[1]Access-Ago'!K26</f>
        <v>CONTRIB.PATRONAL P/PLANO DE SEGURID.SOC.SERV.</v>
      </c>
      <c r="J26" s="49" t="str">
        <f>+'[1]Access-Ago'!L26</f>
        <v>1</v>
      </c>
      <c r="K26" s="52"/>
      <c r="L26" s="52"/>
      <c r="M26" s="52"/>
      <c r="N26" s="52">
        <f t="shared" si="0"/>
        <v>0</v>
      </c>
      <c r="O26" s="52"/>
      <c r="P26" s="54">
        <f>'[1]Access-Ago'!M26</f>
        <v>43025427</v>
      </c>
      <c r="Q26" s="54"/>
      <c r="R26" s="54">
        <f t="shared" si="1"/>
        <v>43025427</v>
      </c>
      <c r="S26" s="56">
        <f>'[1]Access-Ago'!N26</f>
        <v>43025427</v>
      </c>
      <c r="T26" s="55">
        <f t="shared" si="2"/>
        <v>1</v>
      </c>
      <c r="U26" s="54">
        <f>'[1]Access-Ago'!O26</f>
        <v>43025427</v>
      </c>
      <c r="V26" s="55">
        <f t="shared" si="3"/>
        <v>1</v>
      </c>
      <c r="W26" s="54">
        <f>'[1]Access-Ago'!P26</f>
        <v>41647175.960000001</v>
      </c>
      <c r="X26" s="55">
        <f t="shared" si="4"/>
        <v>0.96796659240592775</v>
      </c>
    </row>
    <row r="27" spans="1:24" ht="25.5" customHeight="1" thickBot="1" x14ac:dyDescent="0.25">
      <c r="A27" s="49" t="str">
        <f>+'[1]Access-Ago'!A27</f>
        <v>12104</v>
      </c>
      <c r="B27" s="50" t="str">
        <f>+'[1]Access-Ago'!B27</f>
        <v>TRIBUNAL REGIONAL FEDERAL DA 3A. REGIAO</v>
      </c>
      <c r="C27" s="49" t="str">
        <f>CONCATENATE('[1]Access-Ago'!C27,".",'[1]Access-Ago'!D27)</f>
        <v>28.846</v>
      </c>
      <c r="D27" s="49" t="str">
        <f>CONCATENATE('[1]Access-Ago'!E27,".",'[1]Access-Ago'!G27)</f>
        <v>0909.0536</v>
      </c>
      <c r="E27" s="50" t="str">
        <f>+'[1]Access-Ago'!F27</f>
        <v>OPERACOES ESPECIAIS: OUTROS ENCARGOS ESPECIAIS</v>
      </c>
      <c r="F27" s="50" t="str">
        <f>+'[1]Access-Ago'!H27</f>
        <v>BENEFICIOS E PENSOES INDENIZATORIAS DECORRENTES DE LEGISLACA</v>
      </c>
      <c r="G27" s="49" t="str">
        <f>IF('[1]Access-Ago'!I27="1","F","S")</f>
        <v>S</v>
      </c>
      <c r="H27" s="49" t="str">
        <f>+'[1]Access-Ago'!J27</f>
        <v>0100</v>
      </c>
      <c r="I27" s="50" t="str">
        <f>+'[1]Access-Ago'!K27</f>
        <v>RECURSOS ORDINARIOS</v>
      </c>
      <c r="J27" s="49" t="str">
        <f>+'[1]Access-Ago'!L27</f>
        <v>3</v>
      </c>
      <c r="K27" s="52"/>
      <c r="L27" s="52"/>
      <c r="M27" s="52"/>
      <c r="N27" s="52">
        <f t="shared" si="0"/>
        <v>0</v>
      </c>
      <c r="O27" s="52"/>
      <c r="P27" s="54">
        <f>'[1]Access-Ago'!M27</f>
        <v>20004</v>
      </c>
      <c r="Q27" s="54"/>
      <c r="R27" s="54">
        <f t="shared" si="1"/>
        <v>20004</v>
      </c>
      <c r="S27" s="56">
        <f>'[1]Access-Ago'!N27</f>
        <v>20004</v>
      </c>
      <c r="T27" s="55">
        <f t="shared" si="2"/>
        <v>1</v>
      </c>
      <c r="U27" s="54">
        <f>'[1]Access-Ago'!O27</f>
        <v>12416.05</v>
      </c>
      <c r="V27" s="55">
        <f t="shared" si="3"/>
        <v>0.62067836432713452</v>
      </c>
      <c r="W27" s="54">
        <f>'[1]Access-Ago'!P27</f>
        <v>12416.05</v>
      </c>
      <c r="X27" s="55">
        <f t="shared" si="4"/>
        <v>0.62067836432713452</v>
      </c>
    </row>
    <row r="28" spans="1:24" ht="25.5" customHeight="1" thickBot="1" x14ac:dyDescent="0.25">
      <c r="A28" s="15" t="s">
        <v>48</v>
      </c>
      <c r="B28" s="57"/>
      <c r="C28" s="57"/>
      <c r="D28" s="57"/>
      <c r="E28" s="57"/>
      <c r="F28" s="57"/>
      <c r="G28" s="57"/>
      <c r="H28" s="57"/>
      <c r="I28" s="57"/>
      <c r="J28" s="16"/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9">
        <f>SUM(P10:P27)</f>
        <v>518019898.50999999</v>
      </c>
      <c r="Q28" s="59">
        <f>SUM(Q10:Q27)</f>
        <v>0</v>
      </c>
      <c r="R28" s="59">
        <f>SUM(R10:R27)</f>
        <v>518019898.50999999</v>
      </c>
      <c r="S28" s="59">
        <f>SUM(S10:S27)</f>
        <v>507201886.72999996</v>
      </c>
      <c r="T28" s="60">
        <f t="shared" si="2"/>
        <v>0.97911660959141478</v>
      </c>
      <c r="U28" s="59">
        <f>SUM(U10:U27)</f>
        <v>463245338.74000007</v>
      </c>
      <c r="V28" s="60">
        <f t="shared" si="3"/>
        <v>0.89426166846572874</v>
      </c>
      <c r="W28" s="59">
        <f>SUM(W10:W27)</f>
        <v>456697455.95000011</v>
      </c>
      <c r="X28" s="60">
        <f t="shared" si="4"/>
        <v>0.88162145366156031</v>
      </c>
    </row>
    <row r="29" spans="1:24" ht="25.5" customHeight="1" x14ac:dyDescent="0.2">
      <c r="A29" s="2" t="s">
        <v>49</v>
      </c>
      <c r="B29" s="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  <row r="30" spans="1:24" ht="25.5" customHeight="1" x14ac:dyDescent="0.2">
      <c r="A30" s="2" t="s">
        <v>50</v>
      </c>
      <c r="B30" s="61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</sheetData>
  <mergeCells count="17">
    <mergeCell ref="A28:J2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</vt:lpstr>
      <vt:lpstr>Ago!Area_de_impressao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2019-09-16T19:57:20Z</dcterms:created>
  <dcterms:modified xsi:type="dcterms:W3CDTF">2019-09-16T19:57:45Z</dcterms:modified>
</cp:coreProperties>
</file>