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et" sheetId="1" r:id="rId1"/>
  </sheets>
  <externalReferences>
    <externalReference r:id="rId2"/>
  </externalReferences>
  <definedNames>
    <definedName name="_xlnm.Print_Area" localSheetId="0">Set!$A$1:$X$30</definedName>
  </definedNames>
  <calcPr calcId="145621"/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V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9" i="1" l="1"/>
  <c r="U28" i="1"/>
  <c r="R11" i="1"/>
  <c r="V11" i="1" s="1"/>
  <c r="R18" i="1"/>
  <c r="T18" i="1" s="1"/>
  <c r="R26" i="1"/>
  <c r="V12" i="1"/>
  <c r="X12" i="1"/>
  <c r="T12" i="1"/>
  <c r="X18" i="1"/>
  <c r="V18" i="1"/>
  <c r="V19" i="1"/>
  <c r="X19" i="1"/>
  <c r="T19" i="1"/>
  <c r="V27" i="1"/>
  <c r="X27" i="1"/>
  <c r="T27" i="1"/>
  <c r="X26" i="1"/>
  <c r="T26" i="1"/>
  <c r="V26" i="1"/>
  <c r="X10" i="1"/>
  <c r="T10" i="1"/>
  <c r="V10" i="1"/>
  <c r="V15" i="1"/>
  <c r="X15" i="1"/>
  <c r="T15" i="1"/>
  <c r="V23" i="1"/>
  <c r="X23" i="1"/>
  <c r="T23" i="1"/>
  <c r="X14" i="1"/>
  <c r="T14" i="1"/>
  <c r="V14" i="1"/>
  <c r="X22" i="1"/>
  <c r="T22" i="1"/>
  <c r="V22" i="1"/>
  <c r="T16" i="1"/>
  <c r="X16" i="1"/>
  <c r="T20" i="1"/>
  <c r="X20" i="1"/>
  <c r="T24" i="1"/>
  <c r="X24" i="1"/>
  <c r="V13" i="1"/>
  <c r="V17" i="1"/>
  <c r="V21" i="1"/>
  <c r="V25" i="1"/>
  <c r="S28" i="1"/>
  <c r="W28" i="1"/>
  <c r="P28" i="1"/>
  <c r="T13" i="1"/>
  <c r="T17" i="1"/>
  <c r="T21" i="1"/>
  <c r="T25" i="1"/>
  <c r="X11" i="1" l="1"/>
  <c r="T11" i="1"/>
  <c r="R28" i="1"/>
  <c r="T28" i="1" s="1"/>
  <c r="X28" i="1" l="1"/>
  <c r="V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<sst xmlns="http://schemas.openxmlformats.org/spreadsheetml/2006/main" count="55" uniqueCount="51">
  <si>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</si>
  <si>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</si>
  <si>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</si>
  <si>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</si>
  <si>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</si>
  <si>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</si>
  <si>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</si>
  <si>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</si>
  <si>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</si>
  <si>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</si>
  <si>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</si>
  <si>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</si>
  <si>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</si>
  <si>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</si>
  <si>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</si>
  <si>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</si>
  <si>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</si>
  <si>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</si>
  <si>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</si>
  <si>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</si>
  <si>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</si>
  <si>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</si>
  <si>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</si>
  <si>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</si>
  <si>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</si>
  <si>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</si>
  <si>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</si>
  <si>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</si>
  <si>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</si>
  <si>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PSet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</si>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</sst>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15000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4498147</v>
          </cell>
          <cell r="N10">
            <v>916486.61</v>
          </cell>
          <cell r="O10">
            <v>464135.09</v>
          </cell>
          <cell r="P10">
            <v>464135.09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55213383</v>
          </cell>
          <cell r="N11">
            <v>48609574.399999999</v>
          </cell>
          <cell r="O11">
            <v>30384341.23</v>
          </cell>
          <cell r="P11">
            <v>28227588.649999999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0181</v>
          </cell>
          <cell r="K12" t="str">
            <v>RECURSOS DE CONVENIOS</v>
          </cell>
          <cell r="L12" t="str">
            <v>4</v>
          </cell>
          <cell r="M12">
            <v>3362657</v>
          </cell>
          <cell r="N12">
            <v>3314841.75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2679631</v>
          </cell>
          <cell r="N13">
            <v>2169118.79</v>
          </cell>
          <cell r="O13">
            <v>1346767.43</v>
          </cell>
          <cell r="P13">
            <v>1204754.6100000001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4884850</v>
          </cell>
          <cell r="N14">
            <v>3663970</v>
          </cell>
          <cell r="O14">
            <v>187736.09</v>
          </cell>
          <cell r="P14">
            <v>187736.09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310632318.66000003</v>
          </cell>
          <cell r="N15">
            <v>310632318.66000003</v>
          </cell>
          <cell r="O15">
            <v>310629501.33999997</v>
          </cell>
          <cell r="P15">
            <v>307700101.83999997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65664</v>
          </cell>
          <cell r="N16">
            <v>20700</v>
          </cell>
          <cell r="O16">
            <v>20700</v>
          </cell>
          <cell r="P16">
            <v>20700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0569</v>
          </cell>
          <cell r="F17" t="str">
            <v>PRESTACAO JURISDICIONAL NA JUSTICA FEDERAL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  <cell r="N17">
            <v>400000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1050823</v>
          </cell>
          <cell r="N18">
            <v>750823</v>
          </cell>
          <cell r="O18">
            <v>322889.75</v>
          </cell>
          <cell r="P18">
            <v>318864.13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0569</v>
          </cell>
          <cell r="F19" t="str">
            <v>PRESTACAO JURISDICIONAL NA JUSTICA FEDERAL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521464</v>
          </cell>
          <cell r="N19">
            <v>362231.2</v>
          </cell>
          <cell r="O19">
            <v>339444.62</v>
          </cell>
          <cell r="P19">
            <v>339444.62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0569</v>
          </cell>
          <cell r="F20" t="str">
            <v>PRESTACAO JURISDICIONAL NA JUSTICA FEDERAL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12627780</v>
          </cell>
          <cell r="N21">
            <v>11629304.279999999</v>
          </cell>
          <cell r="O21">
            <v>7480721.71</v>
          </cell>
          <cell r="P21">
            <v>6683594.3499999996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0569</v>
          </cell>
          <cell r="F22" t="str">
            <v>PRESTACAO JURISDICIONAL NA JUSTICA FEDERAL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23775911.809999999</v>
          </cell>
          <cell r="N22">
            <v>23755911.809999999</v>
          </cell>
          <cell r="O22">
            <v>16834433.399999999</v>
          </cell>
          <cell r="P22">
            <v>16834433.399999999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0569</v>
          </cell>
          <cell r="F23" t="str">
            <v>PRESTACAO JURISDICIONAL NA JUSTICA FEDERAL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49399273.579999998</v>
          </cell>
          <cell r="N23">
            <v>49399273.579999998</v>
          </cell>
          <cell r="O23">
            <v>49399273.579999998</v>
          </cell>
          <cell r="P23">
            <v>49399273.579999998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0089</v>
          </cell>
          <cell r="F24" t="str">
            <v>PREVIDENCIA DE INATIVOS E PENSIONISTAS DA UNIAO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CONTRIBUICAO PLANO SEGURIDADE SOCIAL SERVIDOR</v>
          </cell>
          <cell r="L24" t="str">
            <v>1</v>
          </cell>
          <cell r="M24">
            <v>46879364</v>
          </cell>
          <cell r="N24">
            <v>46879364</v>
          </cell>
          <cell r="O24">
            <v>46877163.850000001</v>
          </cell>
          <cell r="P24">
            <v>46877163.850000001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CONTRIB.PATRONAL P/PLANO DE SEGURID.SOC.SERV.</v>
          </cell>
          <cell r="L25" t="str">
            <v>1</v>
          </cell>
          <cell r="M25">
            <v>54143721.729999997</v>
          </cell>
          <cell r="N25">
            <v>54143721.729999997</v>
          </cell>
          <cell r="O25">
            <v>54143721.729999997</v>
          </cell>
          <cell r="P25">
            <v>52749885.649999999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20004</v>
          </cell>
          <cell r="N26">
            <v>20004</v>
          </cell>
          <cell r="O26">
            <v>13959.55</v>
          </cell>
          <cell r="P26">
            <v>13959.55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="85" zoomScaleNormal="75" zoomScaleSheetLayoutView="85" workbookViewId="0"/>
  </sheetViews>
  <sheetFormatPr defaultRowHeight="25.5" customHeight="1" x14ac:dyDescent="0.2"/>
  <cols>
    <col min="1" max="1" width="18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3" style="63" customWidth="1"/>
    <col min="20" max="20" width="9.28515625" style="64" bestFit="1" customWidth="1"/>
    <col min="21" max="21" width="16.85546875" style="5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43709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+'[1]Access-Set'!A9</f>
        <v>12104</v>
      </c>
      <c r="B10" s="39" t="str">
        <f>+'[1]Access-Set'!B9</f>
        <v>TRIBUNAL REGIONAL FEDERAL DA 3A. REGIAO</v>
      </c>
      <c r="C10" s="40" t="str">
        <f>CONCATENATE('[1]Access-Set'!C9,".",'[1]Access-Set'!D9)</f>
        <v>02.061</v>
      </c>
      <c r="D10" s="40" t="str">
        <f>CONCATENATE('[1]Access-Set'!E9,".",'[1]Access-Set'!G9)</f>
        <v>0569.4224</v>
      </c>
      <c r="E10" s="39" t="str">
        <f>+'[1]Access-Set'!F9</f>
        <v>PRESTACAO JURISDICIONAL NA JUSTICA FEDERAL</v>
      </c>
      <c r="F10" s="41" t="str">
        <f>+'[1]Access-Set'!H9</f>
        <v>ASSISTENCIA JURIDICA A PESSOAS CARENTES</v>
      </c>
      <c r="G10" s="38" t="str">
        <f>IF('[1]Access-Set'!I9="1","F","S")</f>
        <v>F</v>
      </c>
      <c r="H10" s="38" t="str">
        <f>+'[1]Access-Set'!J9</f>
        <v>0100</v>
      </c>
      <c r="I10" s="42" t="str">
        <f>+'[1]Access-Set'!K9</f>
        <v>RECURSOS ORDINARIOS</v>
      </c>
      <c r="J10" s="38" t="str">
        <f>+'[1]Access-Set'!L9</f>
        <v>3</v>
      </c>
      <c r="K10" s="43"/>
      <c r="L10" s="44"/>
      <c r="M10" s="44"/>
      <c r="N10" s="45">
        <f>+K10+L10-M10</f>
        <v>0</v>
      </c>
      <c r="O10" s="43"/>
      <c r="P10" s="46">
        <f>'[1]Access-Set'!M9</f>
        <v>15000</v>
      </c>
      <c r="Q10" s="46"/>
      <c r="R10" s="46">
        <f>N10-O10+P10</f>
        <v>15000</v>
      </c>
      <c r="S10" s="46">
        <f>'[1]Access-Set'!N9</f>
        <v>15000</v>
      </c>
      <c r="T10" s="47">
        <f>IF(R10&gt;0,S10/R10,0)</f>
        <v>1</v>
      </c>
      <c r="U10" s="46">
        <f>'[1]Access-Set'!O9</f>
        <v>0</v>
      </c>
      <c r="V10" s="48">
        <f>IF(R10&gt;0,U10/R10,0)</f>
        <v>0</v>
      </c>
      <c r="W10" s="46">
        <f>'[1]Access-Set'!P9</f>
        <v>0</v>
      </c>
      <c r="X10" s="48">
        <f>IF(R10&gt;0,W10/R10,0)</f>
        <v>0</v>
      </c>
    </row>
    <row r="11" spans="1:24" ht="25.5" customHeight="1" x14ac:dyDescent="0.2">
      <c r="A11" s="49" t="str">
        <f>+'[1]Access-Set'!A10</f>
        <v>12104</v>
      </c>
      <c r="B11" s="50" t="str">
        <f>+'[1]Access-Set'!B10</f>
        <v>TRIBUNAL REGIONAL FEDERAL DA 3A. REGIAO</v>
      </c>
      <c r="C11" s="49" t="str">
        <f>CONCATENATE('[1]Access-Set'!C10,".",'[1]Access-Set'!D10)</f>
        <v>02.061</v>
      </c>
      <c r="D11" s="49" t="str">
        <f>CONCATENATE('[1]Access-Set'!E10,".",'[1]Access-Set'!G10)</f>
        <v>0569.4257</v>
      </c>
      <c r="E11" s="50" t="str">
        <f>+'[1]Access-Set'!F10</f>
        <v>PRESTACAO JURISDICIONAL NA JUSTICA FEDERAL</v>
      </c>
      <c r="F11" s="51" t="str">
        <f>+'[1]Access-Set'!H10</f>
        <v>JULGAMENTO DE CAUSAS NA JUSTICA FEDERAL</v>
      </c>
      <c r="G11" s="49" t="str">
        <f>IF('[1]Access-Set'!I10="1","F","S")</f>
        <v>F</v>
      </c>
      <c r="H11" s="49" t="str">
        <f>+'[1]Access-Set'!J10</f>
        <v>0100</v>
      </c>
      <c r="I11" s="50" t="str">
        <f>+'[1]Access-Set'!K10</f>
        <v>RECURSOS ORDINARIOS</v>
      </c>
      <c r="J11" s="49" t="str">
        <f>+'[1]Access-Set'!L10</f>
        <v>4</v>
      </c>
      <c r="K11" s="52"/>
      <c r="L11" s="52"/>
      <c r="M11" s="52"/>
      <c r="N11" s="53">
        <f t="shared" ref="N11:N27" si="0">+K11+L11-M11</f>
        <v>0</v>
      </c>
      <c r="O11" s="52"/>
      <c r="P11" s="54">
        <f>'[1]Access-Set'!M10</f>
        <v>4498147</v>
      </c>
      <c r="Q11" s="54"/>
      <c r="R11" s="54">
        <f t="shared" ref="R11:R27" si="1">N11-O11+P11</f>
        <v>4498147</v>
      </c>
      <c r="S11" s="54">
        <f>'[1]Access-Set'!N10</f>
        <v>916486.61</v>
      </c>
      <c r="T11" s="55">
        <f t="shared" ref="T11:T28" si="2">IF(R11&gt;0,S11/R11,0)</f>
        <v>0.20374758984088337</v>
      </c>
      <c r="U11" s="54">
        <f>'[1]Access-Set'!O10</f>
        <v>464135.09</v>
      </c>
      <c r="V11" s="55">
        <f t="shared" ref="V11:V28" si="3">IF(R11&gt;0,U11/R11,0)</f>
        <v>0.10318361983278893</v>
      </c>
      <c r="W11" s="54">
        <f>'[1]Access-Set'!P10</f>
        <v>464135.09</v>
      </c>
      <c r="X11" s="55">
        <f t="shared" ref="X11:X28" si="4">IF(R11&gt;0,W11/R11,0)</f>
        <v>0.10318361983278893</v>
      </c>
    </row>
    <row r="12" spans="1:24" ht="25.5" customHeight="1" x14ac:dyDescent="0.2">
      <c r="A12" s="49" t="str">
        <f>+'[1]Access-Set'!A11</f>
        <v>12104</v>
      </c>
      <c r="B12" s="50" t="str">
        <f>+'[1]Access-Set'!B11</f>
        <v>TRIBUNAL REGIONAL FEDERAL DA 3A. REGIAO</v>
      </c>
      <c r="C12" s="49" t="str">
        <f>CONCATENATE('[1]Access-Set'!C11,".",'[1]Access-Set'!D11)</f>
        <v>02.061</v>
      </c>
      <c r="D12" s="49" t="str">
        <f>CONCATENATE('[1]Access-Set'!E11,".",'[1]Access-Set'!G11)</f>
        <v>0569.4257</v>
      </c>
      <c r="E12" s="50" t="str">
        <f>+'[1]Access-Set'!F11</f>
        <v>PRESTACAO JURISDICIONAL NA JUSTICA FEDERAL</v>
      </c>
      <c r="F12" s="50" t="str">
        <f>+'[1]Access-Set'!H11</f>
        <v>JULGAMENTO DE CAUSAS NA JUSTICA FEDERAL</v>
      </c>
      <c r="G12" s="49" t="str">
        <f>IF('[1]Access-Set'!I11="1","F","S")</f>
        <v>F</v>
      </c>
      <c r="H12" s="49" t="str">
        <f>+'[1]Access-Set'!J11</f>
        <v>0100</v>
      </c>
      <c r="I12" s="50" t="str">
        <f>+'[1]Access-Set'!K11</f>
        <v>RECURSOS ORDINARIOS</v>
      </c>
      <c r="J12" s="49" t="str">
        <f>+'[1]Access-Set'!L11</f>
        <v>3</v>
      </c>
      <c r="K12" s="54"/>
      <c r="L12" s="54"/>
      <c r="M12" s="54"/>
      <c r="N12" s="52">
        <f t="shared" si="0"/>
        <v>0</v>
      </c>
      <c r="O12" s="54"/>
      <c r="P12" s="54">
        <f>'[1]Access-Set'!M11</f>
        <v>55213383</v>
      </c>
      <c r="Q12" s="54"/>
      <c r="R12" s="54">
        <f t="shared" si="1"/>
        <v>55213383</v>
      </c>
      <c r="S12" s="56">
        <f>'[1]Access-Set'!N11</f>
        <v>48609574.399999999</v>
      </c>
      <c r="T12" s="55">
        <f t="shared" si="2"/>
        <v>0.88039478399648141</v>
      </c>
      <c r="U12" s="54">
        <f>'[1]Access-Set'!O11</f>
        <v>30384341.23</v>
      </c>
      <c r="V12" s="55">
        <f t="shared" si="3"/>
        <v>0.55030754464003773</v>
      </c>
      <c r="W12" s="54">
        <f>'[1]Access-Set'!P11</f>
        <v>28227588.649999999</v>
      </c>
      <c r="X12" s="55">
        <f t="shared" si="4"/>
        <v>0.5112454103745101</v>
      </c>
    </row>
    <row r="13" spans="1:24" ht="25.5" customHeight="1" x14ac:dyDescent="0.2">
      <c r="A13" s="49" t="str">
        <f>+'[1]Access-Set'!A12</f>
        <v>12104</v>
      </c>
      <c r="B13" s="50" t="str">
        <f>+'[1]Access-Set'!B12</f>
        <v>TRIBUNAL REGIONAL FEDERAL DA 3A. REGIAO</v>
      </c>
      <c r="C13" s="49" t="str">
        <f>CONCATENATE('[1]Access-Set'!C12,".",'[1]Access-Set'!D12)</f>
        <v>02.061</v>
      </c>
      <c r="D13" s="49" t="str">
        <f>CONCATENATE('[1]Access-Set'!E12,".",'[1]Access-Set'!G12)</f>
        <v>0569.4257</v>
      </c>
      <c r="E13" s="50" t="str">
        <f>+'[1]Access-Set'!F12</f>
        <v>PRESTACAO JURISDICIONAL NA JUSTICA FEDERAL</v>
      </c>
      <c r="F13" s="50" t="str">
        <f>+'[1]Access-Set'!H12</f>
        <v>JULGAMENTO DE CAUSAS NA JUSTICA FEDERAL</v>
      </c>
      <c r="G13" s="49" t="str">
        <f>IF('[1]Access-Set'!I12="1","F","S")</f>
        <v>F</v>
      </c>
      <c r="H13" s="49" t="str">
        <f>+'[1]Access-Set'!J12</f>
        <v>0181</v>
      </c>
      <c r="I13" s="50" t="str">
        <f>+'[1]Access-Set'!K12</f>
        <v>RECURSOS DE CONVENIOS</v>
      </c>
      <c r="J13" s="49" t="str">
        <f>+'[1]Access-Set'!L12</f>
        <v>4</v>
      </c>
      <c r="K13" s="54"/>
      <c r="L13" s="54"/>
      <c r="M13" s="54"/>
      <c r="N13" s="52">
        <f t="shared" si="0"/>
        <v>0</v>
      </c>
      <c r="O13" s="54"/>
      <c r="P13" s="54">
        <f>'[1]Access-Set'!M12</f>
        <v>3362657</v>
      </c>
      <c r="Q13" s="54"/>
      <c r="R13" s="54">
        <f t="shared" si="1"/>
        <v>3362657</v>
      </c>
      <c r="S13" s="56">
        <f>'[1]Access-Set'!N12</f>
        <v>3314841.75</v>
      </c>
      <c r="T13" s="55">
        <f t="shared" si="2"/>
        <v>0.98578051522947474</v>
      </c>
      <c r="U13" s="54">
        <f>'[1]Access-Set'!O12</f>
        <v>0</v>
      </c>
      <c r="V13" s="55">
        <f t="shared" si="3"/>
        <v>0</v>
      </c>
      <c r="W13" s="54">
        <f>'[1]Access-Set'!P12</f>
        <v>0</v>
      </c>
      <c r="X13" s="55">
        <f t="shared" si="4"/>
        <v>0</v>
      </c>
    </row>
    <row r="14" spans="1:24" ht="25.5" customHeight="1" x14ac:dyDescent="0.2">
      <c r="A14" s="49" t="str">
        <f>+'[1]Access-Set'!A13</f>
        <v>12104</v>
      </c>
      <c r="B14" s="50" t="str">
        <f>+'[1]Access-Set'!B13</f>
        <v>TRIBUNAL REGIONAL FEDERAL DA 3A. REGIAO</v>
      </c>
      <c r="C14" s="49" t="str">
        <f>CONCATENATE('[1]Access-Set'!C13,".",'[1]Access-Set'!D13)</f>
        <v>02.061</v>
      </c>
      <c r="D14" s="49" t="str">
        <f>CONCATENATE('[1]Access-Set'!E13,".",'[1]Access-Set'!G13)</f>
        <v>0569.4257</v>
      </c>
      <c r="E14" s="50" t="str">
        <f>+'[1]Access-Set'!F13</f>
        <v>PRESTACAO JURISDICIONAL NA JUSTICA FEDERAL</v>
      </c>
      <c r="F14" s="50" t="str">
        <f>+'[1]Access-Set'!H13</f>
        <v>JULGAMENTO DE CAUSAS NA JUSTICA FEDERAL</v>
      </c>
      <c r="G14" s="49" t="str">
        <f>IF('[1]Access-Set'!I13="1","F","S")</f>
        <v>F</v>
      </c>
      <c r="H14" s="49" t="str">
        <f>+'[1]Access-Set'!J13</f>
        <v>0181</v>
      </c>
      <c r="I14" s="50" t="str">
        <f>+'[1]Access-Set'!K13</f>
        <v>RECURSOS DE CONVENIOS</v>
      </c>
      <c r="J14" s="49" t="str">
        <f>+'[1]Access-Set'!L13</f>
        <v>3</v>
      </c>
      <c r="K14" s="54"/>
      <c r="L14" s="54"/>
      <c r="M14" s="54"/>
      <c r="N14" s="52">
        <f t="shared" si="0"/>
        <v>0</v>
      </c>
      <c r="O14" s="54"/>
      <c r="P14" s="54">
        <f>'[1]Access-Set'!M13</f>
        <v>2679631</v>
      </c>
      <c r="Q14" s="54"/>
      <c r="R14" s="54">
        <f t="shared" si="1"/>
        <v>2679631</v>
      </c>
      <c r="S14" s="56">
        <f>'[1]Access-Set'!N13</f>
        <v>2169118.79</v>
      </c>
      <c r="T14" s="55">
        <f t="shared" si="2"/>
        <v>0.80948413792794605</v>
      </c>
      <c r="U14" s="54">
        <f>'[1]Access-Set'!O13</f>
        <v>1346767.43</v>
      </c>
      <c r="V14" s="55">
        <f t="shared" si="3"/>
        <v>0.5025943609399951</v>
      </c>
      <c r="W14" s="54">
        <f>'[1]Access-Set'!P13</f>
        <v>1204754.6100000001</v>
      </c>
      <c r="X14" s="55">
        <f t="shared" si="4"/>
        <v>0.44959720573467021</v>
      </c>
    </row>
    <row r="15" spans="1:24" ht="25.5" customHeight="1" x14ac:dyDescent="0.2">
      <c r="A15" s="49" t="str">
        <f>+'[1]Access-Set'!A14</f>
        <v>12104</v>
      </c>
      <c r="B15" s="50" t="str">
        <f>+'[1]Access-Set'!B14</f>
        <v>TRIBUNAL REGIONAL FEDERAL DA 3A. REGIAO</v>
      </c>
      <c r="C15" s="49" t="str">
        <f>CONCATENATE('[1]Access-Set'!C14,".",'[1]Access-Set'!D14)</f>
        <v>02.122</v>
      </c>
      <c r="D15" s="49" t="str">
        <f>CONCATENATE('[1]Access-Set'!E14,".",'[1]Access-Set'!G14)</f>
        <v>0569.15NZ</v>
      </c>
      <c r="E15" s="50" t="str">
        <f>+'[1]Access-Set'!F14</f>
        <v>PRESTACAO JURISDICIONAL NA JUSTICA FEDERAL</v>
      </c>
      <c r="F15" s="50" t="str">
        <f>+'[1]Access-Set'!H14</f>
        <v>REFORMA DO EDIFICIO-SEDE DO TRIBUNAL REGIONAL FEDERAL DA 3.</v>
      </c>
      <c r="G15" s="49" t="str">
        <f>IF('[1]Access-Set'!I14="1","F","S")</f>
        <v>F</v>
      </c>
      <c r="H15" s="49" t="str">
        <f>+'[1]Access-Set'!J14</f>
        <v>0100</v>
      </c>
      <c r="I15" s="50" t="str">
        <f>+'[1]Access-Set'!K14</f>
        <v>RECURSOS ORDINARIOS</v>
      </c>
      <c r="J15" s="49" t="str">
        <f>+'[1]Access-Set'!L14</f>
        <v>4</v>
      </c>
      <c r="K15" s="52"/>
      <c r="L15" s="52"/>
      <c r="M15" s="52"/>
      <c r="N15" s="52">
        <f t="shared" si="0"/>
        <v>0</v>
      </c>
      <c r="O15" s="52"/>
      <c r="P15" s="54">
        <f>'[1]Access-Set'!M14</f>
        <v>4884850</v>
      </c>
      <c r="Q15" s="54"/>
      <c r="R15" s="54">
        <f t="shared" si="1"/>
        <v>4884850</v>
      </c>
      <c r="S15" s="56">
        <f>'[1]Access-Set'!N14</f>
        <v>3663970</v>
      </c>
      <c r="T15" s="55">
        <f t="shared" si="2"/>
        <v>0.75006806759675326</v>
      </c>
      <c r="U15" s="54">
        <f>'[1]Access-Set'!O14</f>
        <v>187736.09</v>
      </c>
      <c r="V15" s="55">
        <f t="shared" si="3"/>
        <v>3.8432314195932321E-2</v>
      </c>
      <c r="W15" s="54">
        <f>'[1]Access-Set'!P14</f>
        <v>187736.09</v>
      </c>
      <c r="X15" s="55">
        <f t="shared" si="4"/>
        <v>3.8432314195932321E-2</v>
      </c>
    </row>
    <row r="16" spans="1:24" ht="25.5" customHeight="1" x14ac:dyDescent="0.2">
      <c r="A16" s="49" t="str">
        <f>+'[1]Access-Set'!A15</f>
        <v>12104</v>
      </c>
      <c r="B16" s="50" t="str">
        <f>+'[1]Access-Set'!B15</f>
        <v>TRIBUNAL REGIONAL FEDERAL DA 3A. REGIAO</v>
      </c>
      <c r="C16" s="49" t="str">
        <f>CONCATENATE('[1]Access-Set'!C15,".",'[1]Access-Set'!D15)</f>
        <v>02.122</v>
      </c>
      <c r="D16" s="49" t="str">
        <f>CONCATENATE('[1]Access-Set'!E15,".",'[1]Access-Set'!G15)</f>
        <v>0569.20TP</v>
      </c>
      <c r="E16" s="50" t="str">
        <f>+'[1]Access-Set'!F15</f>
        <v>PRESTACAO JURISDICIONAL NA JUSTICA FEDERAL</v>
      </c>
      <c r="F16" s="50" t="str">
        <f>+'[1]Access-Set'!H15</f>
        <v>ATIVOS CIVIS DA UNIAO</v>
      </c>
      <c r="G16" s="49" t="str">
        <f>IF('[1]Access-Set'!I15="1","F","S")</f>
        <v>F</v>
      </c>
      <c r="H16" s="49" t="str">
        <f>+'[1]Access-Set'!J15</f>
        <v>0100</v>
      </c>
      <c r="I16" s="50" t="str">
        <f>+'[1]Access-Set'!K15</f>
        <v>RECURSOS ORDINARIOS</v>
      </c>
      <c r="J16" s="49" t="str">
        <f>+'[1]Access-Set'!L15</f>
        <v>1</v>
      </c>
      <c r="K16" s="54"/>
      <c r="L16" s="54"/>
      <c r="M16" s="54"/>
      <c r="N16" s="52">
        <f t="shared" si="0"/>
        <v>0</v>
      </c>
      <c r="O16" s="54"/>
      <c r="P16" s="54">
        <f>'[1]Access-Set'!M15</f>
        <v>310632318.66000003</v>
      </c>
      <c r="Q16" s="54"/>
      <c r="R16" s="54">
        <f t="shared" si="1"/>
        <v>310632318.66000003</v>
      </c>
      <c r="S16" s="56">
        <f>'[1]Access-Set'!N15</f>
        <v>310632318.66000003</v>
      </c>
      <c r="T16" s="55">
        <f t="shared" si="2"/>
        <v>1</v>
      </c>
      <c r="U16" s="54">
        <f>'[1]Access-Set'!O15</f>
        <v>310629501.33999997</v>
      </c>
      <c r="V16" s="55">
        <f t="shared" si="3"/>
        <v>0.99999093037063169</v>
      </c>
      <c r="W16" s="54">
        <f>'[1]Access-Set'!P15</f>
        <v>307700101.83999997</v>
      </c>
      <c r="X16" s="55">
        <f t="shared" si="4"/>
        <v>0.9905604901877274</v>
      </c>
    </row>
    <row r="17" spans="1:24" ht="25.5" customHeight="1" x14ac:dyDescent="0.2">
      <c r="A17" s="49" t="str">
        <f>+'[1]Access-Set'!A16</f>
        <v>12104</v>
      </c>
      <c r="B17" s="50" t="str">
        <f>+'[1]Access-Set'!B16</f>
        <v>TRIBUNAL REGIONAL FEDERAL DA 3A. REGIAO</v>
      </c>
      <c r="C17" s="49" t="str">
        <f>CONCATENATE('[1]Access-Set'!C16,".",'[1]Access-Set'!D16)</f>
        <v>02.122</v>
      </c>
      <c r="D17" s="49" t="str">
        <f>CONCATENATE('[1]Access-Set'!E16,".",'[1]Access-Set'!G16)</f>
        <v>0569.216H</v>
      </c>
      <c r="E17" s="50" t="str">
        <f>+'[1]Access-Set'!F16</f>
        <v>PRESTACAO JURISDICIONAL NA JUSTICA FEDERAL</v>
      </c>
      <c r="F17" s="50" t="str">
        <f>+'[1]Access-Set'!H16</f>
        <v>AJUDA DE CUSTO PARA MORADIA OU AUXILIO-MORADIA A AGENTES PUB</v>
      </c>
      <c r="G17" s="49" t="str">
        <f>IF('[1]Access-Set'!I16="1","F","S")</f>
        <v>F</v>
      </c>
      <c r="H17" s="49" t="str">
        <f>+'[1]Access-Set'!J16</f>
        <v>0100</v>
      </c>
      <c r="I17" s="50" t="str">
        <f>+'[1]Access-Set'!K16</f>
        <v>RECURSOS ORDINARIOS</v>
      </c>
      <c r="J17" s="49" t="str">
        <f>+'[1]Access-Set'!L16</f>
        <v>3</v>
      </c>
      <c r="K17" s="54"/>
      <c r="L17" s="54"/>
      <c r="M17" s="54"/>
      <c r="N17" s="52">
        <f t="shared" si="0"/>
        <v>0</v>
      </c>
      <c r="O17" s="54"/>
      <c r="P17" s="54">
        <f>'[1]Access-Set'!M16</f>
        <v>65664</v>
      </c>
      <c r="Q17" s="54"/>
      <c r="R17" s="54">
        <f t="shared" si="1"/>
        <v>65664</v>
      </c>
      <c r="S17" s="56">
        <f>'[1]Access-Set'!N16</f>
        <v>20700</v>
      </c>
      <c r="T17" s="55">
        <f t="shared" si="2"/>
        <v>0.31524122807017546</v>
      </c>
      <c r="U17" s="54">
        <f>'[1]Access-Set'!O16</f>
        <v>20700</v>
      </c>
      <c r="V17" s="55">
        <f t="shared" si="3"/>
        <v>0.31524122807017546</v>
      </c>
      <c r="W17" s="54">
        <f>'[1]Access-Set'!P16</f>
        <v>20700</v>
      </c>
      <c r="X17" s="55">
        <f t="shared" si="4"/>
        <v>0.31524122807017546</v>
      </c>
    </row>
    <row r="18" spans="1:24" ht="25.5" customHeight="1" x14ac:dyDescent="0.2">
      <c r="A18" s="49" t="str">
        <f>+'[1]Access-Set'!A17</f>
        <v>12104</v>
      </c>
      <c r="B18" s="50" t="str">
        <f>+'[1]Access-Set'!B17</f>
        <v>TRIBUNAL REGIONAL FEDERAL DA 3A. REGIAO</v>
      </c>
      <c r="C18" s="49" t="str">
        <f>CONCATENATE('[1]Access-Set'!C17,".",'[1]Access-Set'!D17)</f>
        <v>02.126</v>
      </c>
      <c r="D18" s="49" t="str">
        <f>CONCATENATE('[1]Access-Set'!E17,".",'[1]Access-Set'!G17)</f>
        <v>0569.151W</v>
      </c>
      <c r="E18" s="50" t="str">
        <f>+'[1]Access-Set'!F17</f>
        <v>PRESTACAO JURISDICIONAL NA JUSTICA FEDERAL</v>
      </c>
      <c r="F18" s="50" t="str">
        <f>+'[1]Access-Set'!H17</f>
        <v>DESENVOLVIMENTO E IMPLANTACAO DO SISTEMA PROCESSO JUDICIAL E</v>
      </c>
      <c r="G18" s="49" t="str">
        <f>IF('[1]Access-Set'!I17="1","F","S")</f>
        <v>F</v>
      </c>
      <c r="H18" s="49" t="str">
        <f>+'[1]Access-Set'!J17</f>
        <v>0100</v>
      </c>
      <c r="I18" s="50" t="str">
        <f>+'[1]Access-Set'!K17</f>
        <v>RECURSOS ORDINARIOS</v>
      </c>
      <c r="J18" s="49" t="str">
        <f>+'[1]Access-Set'!L17</f>
        <v>4</v>
      </c>
      <c r="K18" s="52"/>
      <c r="L18" s="52"/>
      <c r="M18" s="52"/>
      <c r="N18" s="52">
        <f t="shared" si="0"/>
        <v>0</v>
      </c>
      <c r="O18" s="52"/>
      <c r="P18" s="54">
        <f>'[1]Access-Set'!M17</f>
        <v>400000</v>
      </c>
      <c r="Q18" s="54"/>
      <c r="R18" s="54">
        <f t="shared" si="1"/>
        <v>400000</v>
      </c>
      <c r="S18" s="56">
        <f>'[1]Access-Set'!N17</f>
        <v>400000</v>
      </c>
      <c r="T18" s="55">
        <f t="shared" si="2"/>
        <v>1</v>
      </c>
      <c r="U18" s="54">
        <f>'[1]Access-Set'!O17</f>
        <v>0</v>
      </c>
      <c r="V18" s="55">
        <f t="shared" si="3"/>
        <v>0</v>
      </c>
      <c r="W18" s="54">
        <f>'[1]Access-Set'!P17</f>
        <v>0</v>
      </c>
      <c r="X18" s="55">
        <f t="shared" si="4"/>
        <v>0</v>
      </c>
    </row>
    <row r="19" spans="1:24" ht="25.5" customHeight="1" x14ac:dyDescent="0.2">
      <c r="A19" s="49" t="str">
        <f>+'[1]Access-Set'!A18</f>
        <v>12104</v>
      </c>
      <c r="B19" s="50" t="str">
        <f>+'[1]Access-Set'!B18</f>
        <v>TRIBUNAL REGIONAL FEDERAL DA 3A. REGIAO</v>
      </c>
      <c r="C19" s="49" t="str">
        <f>CONCATENATE('[1]Access-Set'!C18,".",'[1]Access-Set'!D18)</f>
        <v>02.126</v>
      </c>
      <c r="D19" s="49" t="str">
        <f>CONCATENATE('[1]Access-Set'!E18,".",'[1]Access-Set'!G18)</f>
        <v>0569.151W</v>
      </c>
      <c r="E19" s="50" t="str">
        <f>+'[1]Access-Set'!F18</f>
        <v>PRESTACAO JURISDICIONAL NA JUSTICA FEDERAL</v>
      </c>
      <c r="F19" s="50" t="str">
        <f>+'[1]Access-Set'!H18</f>
        <v>DESENVOLVIMENTO E IMPLANTACAO DO SISTEMA PROCESSO JUDICIAL E</v>
      </c>
      <c r="G19" s="49" t="str">
        <f>IF('[1]Access-Set'!I18="1","F","S")</f>
        <v>F</v>
      </c>
      <c r="H19" s="49" t="str">
        <f>+'[1]Access-Set'!J18</f>
        <v>0100</v>
      </c>
      <c r="I19" s="50" t="str">
        <f>+'[1]Access-Set'!K18</f>
        <v>RECURSOS ORDINARIOS</v>
      </c>
      <c r="J19" s="49" t="str">
        <f>+'[1]Access-Set'!L18</f>
        <v>3</v>
      </c>
      <c r="K19" s="52"/>
      <c r="L19" s="52"/>
      <c r="M19" s="52"/>
      <c r="N19" s="52">
        <f t="shared" si="0"/>
        <v>0</v>
      </c>
      <c r="O19" s="52"/>
      <c r="P19" s="54">
        <f>'[1]Access-Set'!M18</f>
        <v>1050823</v>
      </c>
      <c r="Q19" s="54"/>
      <c r="R19" s="54">
        <f t="shared" si="1"/>
        <v>1050823</v>
      </c>
      <c r="S19" s="56">
        <f>'[1]Access-Set'!N18</f>
        <v>750823</v>
      </c>
      <c r="T19" s="55">
        <f t="shared" si="2"/>
        <v>0.71450948447074336</v>
      </c>
      <c r="U19" s="54">
        <f>'[1]Access-Set'!O18</f>
        <v>322889.75</v>
      </c>
      <c r="V19" s="55">
        <f t="shared" si="3"/>
        <v>0.30727320395537594</v>
      </c>
      <c r="W19" s="54">
        <f>'[1]Access-Set'!P18</f>
        <v>318864.13</v>
      </c>
      <c r="X19" s="55">
        <f t="shared" si="4"/>
        <v>0.303442282858293</v>
      </c>
    </row>
    <row r="20" spans="1:24" ht="25.5" customHeight="1" x14ac:dyDescent="0.2">
      <c r="A20" s="49" t="str">
        <f>+'[1]Access-Set'!A19</f>
        <v>12104</v>
      </c>
      <c r="B20" s="50" t="str">
        <f>+'[1]Access-Set'!B19</f>
        <v>TRIBUNAL REGIONAL FEDERAL DA 3A. REGIAO</v>
      </c>
      <c r="C20" s="49" t="str">
        <f>CONCATENATE('[1]Access-Set'!C19,".",'[1]Access-Set'!D19)</f>
        <v>02.131</v>
      </c>
      <c r="D20" s="49" t="str">
        <f>CONCATENATE('[1]Access-Set'!E19,".",'[1]Access-Set'!G19)</f>
        <v>0569.219I</v>
      </c>
      <c r="E20" s="50" t="str">
        <f>+'[1]Access-Set'!F19</f>
        <v>PRESTACAO JURISDICIONAL NA JUSTICA FEDERAL</v>
      </c>
      <c r="F20" s="50" t="str">
        <f>+'[1]Access-Set'!H19</f>
        <v>PUBLICIDADE INSTITUCIONAL E DE UTILIDADE PUBLICA</v>
      </c>
      <c r="G20" s="49" t="str">
        <f>IF('[1]Access-Set'!I19="1","F","S")</f>
        <v>F</v>
      </c>
      <c r="H20" s="49" t="str">
        <f>+'[1]Access-Set'!J19</f>
        <v>0100</v>
      </c>
      <c r="I20" s="50" t="str">
        <f>+'[1]Access-Set'!K19</f>
        <v>RECURSOS ORDINARIOS</v>
      </c>
      <c r="J20" s="49" t="str">
        <f>+'[1]Access-Set'!L19</f>
        <v>3</v>
      </c>
      <c r="K20" s="52"/>
      <c r="L20" s="52"/>
      <c r="M20" s="52"/>
      <c r="N20" s="52">
        <f t="shared" si="0"/>
        <v>0</v>
      </c>
      <c r="O20" s="52"/>
      <c r="P20" s="54">
        <f>'[1]Access-Set'!M19</f>
        <v>521464</v>
      </c>
      <c r="Q20" s="54"/>
      <c r="R20" s="54">
        <f t="shared" si="1"/>
        <v>521464</v>
      </c>
      <c r="S20" s="56">
        <f>'[1]Access-Set'!N19</f>
        <v>362231.2</v>
      </c>
      <c r="T20" s="55">
        <f t="shared" si="2"/>
        <v>0.69464277495666049</v>
      </c>
      <c r="U20" s="54">
        <f>'[1]Access-Set'!O19</f>
        <v>339444.62</v>
      </c>
      <c r="V20" s="55">
        <f t="shared" si="3"/>
        <v>0.6509454535691821</v>
      </c>
      <c r="W20" s="54">
        <f>'[1]Access-Set'!P19</f>
        <v>339444.62</v>
      </c>
      <c r="X20" s="55">
        <f t="shared" si="4"/>
        <v>0.6509454535691821</v>
      </c>
    </row>
    <row r="21" spans="1:24" ht="25.5" customHeight="1" x14ac:dyDescent="0.2">
      <c r="A21" s="49" t="str">
        <f>+'[1]Access-Set'!A20</f>
        <v>12104</v>
      </c>
      <c r="B21" s="50" t="str">
        <f>+'[1]Access-Set'!B20</f>
        <v>TRIBUNAL REGIONAL FEDERAL DA 3A. REGIAO</v>
      </c>
      <c r="C21" s="49" t="str">
        <f>CONCATENATE('[1]Access-Set'!C20,".",'[1]Access-Set'!D20)</f>
        <v>02.301</v>
      </c>
      <c r="D21" s="49" t="str">
        <f>CONCATENATE('[1]Access-Set'!E20,".",'[1]Access-Set'!G20)</f>
        <v>0569.2004</v>
      </c>
      <c r="E21" s="50" t="str">
        <f>+'[1]Access-Set'!F20</f>
        <v>PRESTACAO JURISDICIONAL NA JUSTICA FEDERAL</v>
      </c>
      <c r="F21" s="50" t="str">
        <f>+'[1]Access-Set'!H20</f>
        <v>ASSISTENCIA MEDICA E ODONTOLOGICA AOS SERVIDORES CIVIS, EMPR</v>
      </c>
      <c r="G21" s="49" t="str">
        <f>IF('[1]Access-Set'!I20="1","F","S")</f>
        <v>S</v>
      </c>
      <c r="H21" s="49" t="str">
        <f>+'[1]Access-Set'!J20</f>
        <v>0100</v>
      </c>
      <c r="I21" s="50" t="str">
        <f>+'[1]Access-Set'!K20</f>
        <v>RECURSOS ORDINARIOS</v>
      </c>
      <c r="J21" s="49" t="str">
        <f>+'[1]Access-Set'!L20</f>
        <v>4</v>
      </c>
      <c r="K21" s="52"/>
      <c r="L21" s="52"/>
      <c r="M21" s="52"/>
      <c r="N21" s="52">
        <f t="shared" si="0"/>
        <v>0</v>
      </c>
      <c r="O21" s="52"/>
      <c r="P21" s="54">
        <f>'[1]Access-Set'!M20</f>
        <v>30000</v>
      </c>
      <c r="Q21" s="54"/>
      <c r="R21" s="54">
        <f t="shared" si="1"/>
        <v>30000</v>
      </c>
      <c r="S21" s="56">
        <f>'[1]Access-Set'!N20</f>
        <v>0</v>
      </c>
      <c r="T21" s="55">
        <f t="shared" si="2"/>
        <v>0</v>
      </c>
      <c r="U21" s="54">
        <f>'[1]Access-Set'!O20</f>
        <v>0</v>
      </c>
      <c r="V21" s="55">
        <f t="shared" si="3"/>
        <v>0</v>
      </c>
      <c r="W21" s="54">
        <f>'[1]Access-Set'!P20</f>
        <v>0</v>
      </c>
      <c r="X21" s="55">
        <f t="shared" si="4"/>
        <v>0</v>
      </c>
    </row>
    <row r="22" spans="1:24" ht="25.5" customHeight="1" x14ac:dyDescent="0.2">
      <c r="A22" s="49" t="str">
        <f>+'[1]Access-Set'!A21</f>
        <v>12104</v>
      </c>
      <c r="B22" s="50" t="str">
        <f>+'[1]Access-Set'!B21</f>
        <v>TRIBUNAL REGIONAL FEDERAL DA 3A. REGIAO</v>
      </c>
      <c r="C22" s="49" t="str">
        <f>CONCATENATE('[1]Access-Set'!C21,".",'[1]Access-Set'!D21)</f>
        <v>02.301</v>
      </c>
      <c r="D22" s="49" t="str">
        <f>CONCATENATE('[1]Access-Set'!E21,".",'[1]Access-Set'!G21)</f>
        <v>0569.2004</v>
      </c>
      <c r="E22" s="50" t="str">
        <f>+'[1]Access-Set'!F21</f>
        <v>PRESTACAO JURISDICIONAL NA JUSTICA FEDERAL</v>
      </c>
      <c r="F22" s="50" t="str">
        <f>+'[1]Access-Set'!H21</f>
        <v>ASSISTENCIA MEDICA E ODONTOLOGICA AOS SERVIDORES CIVIS, EMPR</v>
      </c>
      <c r="G22" s="49" t="str">
        <f>IF('[1]Access-Set'!I21="1","F","S")</f>
        <v>S</v>
      </c>
      <c r="H22" s="49" t="str">
        <f>+'[1]Access-Set'!J21</f>
        <v>0100</v>
      </c>
      <c r="I22" s="50" t="str">
        <f>+'[1]Access-Set'!K21</f>
        <v>RECURSOS ORDINARIOS</v>
      </c>
      <c r="J22" s="49" t="str">
        <f>+'[1]Access-Set'!L21</f>
        <v>3</v>
      </c>
      <c r="K22" s="52"/>
      <c r="L22" s="52"/>
      <c r="M22" s="52"/>
      <c r="N22" s="52">
        <f t="shared" si="0"/>
        <v>0</v>
      </c>
      <c r="O22" s="52"/>
      <c r="P22" s="54">
        <f>'[1]Access-Set'!M21</f>
        <v>12627780</v>
      </c>
      <c r="Q22" s="54"/>
      <c r="R22" s="54">
        <f t="shared" si="1"/>
        <v>12627780</v>
      </c>
      <c r="S22" s="56">
        <f>'[1]Access-Set'!N21</f>
        <v>11629304.279999999</v>
      </c>
      <c r="T22" s="55">
        <f t="shared" si="2"/>
        <v>0.92093022526524848</v>
      </c>
      <c r="U22" s="54">
        <f>'[1]Access-Set'!O21</f>
        <v>7480721.71</v>
      </c>
      <c r="V22" s="55">
        <f t="shared" si="3"/>
        <v>0.59240196693322178</v>
      </c>
      <c r="W22" s="54">
        <f>'[1]Access-Set'!P21</f>
        <v>6683594.3499999996</v>
      </c>
      <c r="X22" s="55">
        <f t="shared" si="4"/>
        <v>0.52927706611930203</v>
      </c>
    </row>
    <row r="23" spans="1:24" ht="25.5" customHeight="1" x14ac:dyDescent="0.2">
      <c r="A23" s="49" t="str">
        <f>+'[1]Access-Set'!A22</f>
        <v>12104</v>
      </c>
      <c r="B23" s="50" t="str">
        <f>+'[1]Access-Set'!B22</f>
        <v>TRIBUNAL REGIONAL FEDERAL DA 3A. REGIAO</v>
      </c>
      <c r="C23" s="49" t="str">
        <f>CONCATENATE('[1]Access-Set'!C22,".",'[1]Access-Set'!D22)</f>
        <v>02.331</v>
      </c>
      <c r="D23" s="49" t="str">
        <f>CONCATENATE('[1]Access-Set'!E22,".",'[1]Access-Set'!G22)</f>
        <v>0569.212B</v>
      </c>
      <c r="E23" s="50" t="str">
        <f>+'[1]Access-Set'!F22</f>
        <v>PRESTACAO JURISDICIONAL NA JUSTICA FEDERAL</v>
      </c>
      <c r="F23" s="50" t="str">
        <f>+'[1]Access-Set'!H22</f>
        <v>BENEFICIOS OBRIGATORIOS AOS SERVIDORES CIVIS, EMPREGADOS, MI</v>
      </c>
      <c r="G23" s="49" t="str">
        <f>IF('[1]Access-Set'!I22="1","F","S")</f>
        <v>F</v>
      </c>
      <c r="H23" s="49" t="str">
        <f>+'[1]Access-Set'!J22</f>
        <v>0100</v>
      </c>
      <c r="I23" s="50" t="str">
        <f>+'[1]Access-Set'!K22</f>
        <v>RECURSOS ORDINARIOS</v>
      </c>
      <c r="J23" s="49" t="str">
        <f>+'[1]Access-Set'!L22</f>
        <v>3</v>
      </c>
      <c r="K23" s="52"/>
      <c r="L23" s="52"/>
      <c r="M23" s="52"/>
      <c r="N23" s="52">
        <f t="shared" si="0"/>
        <v>0</v>
      </c>
      <c r="O23" s="52"/>
      <c r="P23" s="54">
        <f>'[1]Access-Set'!M22</f>
        <v>23775911.809999999</v>
      </c>
      <c r="Q23" s="54"/>
      <c r="R23" s="54">
        <f t="shared" si="1"/>
        <v>23775911.809999999</v>
      </c>
      <c r="S23" s="56">
        <f>'[1]Access-Set'!N22</f>
        <v>23755911.809999999</v>
      </c>
      <c r="T23" s="55">
        <f t="shared" si="2"/>
        <v>0.99915881249224736</v>
      </c>
      <c r="U23" s="54">
        <f>'[1]Access-Set'!O22</f>
        <v>16834433.399999999</v>
      </c>
      <c r="V23" s="55">
        <f t="shared" si="3"/>
        <v>0.70804575380867374</v>
      </c>
      <c r="W23" s="54">
        <f>'[1]Access-Set'!P22</f>
        <v>16834433.399999999</v>
      </c>
      <c r="X23" s="55">
        <f t="shared" si="4"/>
        <v>0.70804575380867374</v>
      </c>
    </row>
    <row r="24" spans="1:24" ht="25.5" customHeight="1" x14ac:dyDescent="0.2">
      <c r="A24" s="49" t="str">
        <f>+'[1]Access-Set'!A23</f>
        <v>12104</v>
      </c>
      <c r="B24" s="50" t="str">
        <f>+'[1]Access-Set'!B23</f>
        <v>TRIBUNAL REGIONAL FEDERAL DA 3A. REGIAO</v>
      </c>
      <c r="C24" s="49" t="str">
        <f>CONCATENATE('[1]Access-Set'!C23,".",'[1]Access-Set'!D23)</f>
        <v>02.846</v>
      </c>
      <c r="D24" s="49" t="str">
        <f>CONCATENATE('[1]Access-Set'!E23,".",'[1]Access-Set'!G23)</f>
        <v>0569.09HB</v>
      </c>
      <c r="E24" s="50" t="str">
        <f>+'[1]Access-Set'!F23</f>
        <v>PRESTACAO JURISDICIONAL NA JUSTICA FEDERAL</v>
      </c>
      <c r="F24" s="50" t="str">
        <f>+'[1]Access-Set'!H23</f>
        <v>CONTRIBUICAO DA UNIAO, DE SUAS AUTARQUIAS E FUNDACOES PARA O</v>
      </c>
      <c r="G24" s="49" t="str">
        <f>IF('[1]Access-Set'!I23="1","F","S")</f>
        <v>F</v>
      </c>
      <c r="H24" s="49" t="str">
        <f>+'[1]Access-Set'!J23</f>
        <v>0100</v>
      </c>
      <c r="I24" s="50" t="str">
        <f>+'[1]Access-Set'!K23</f>
        <v>RECURSOS ORDINARIOS</v>
      </c>
      <c r="J24" s="49" t="str">
        <f>+'[1]Access-Set'!L23</f>
        <v>1</v>
      </c>
      <c r="K24" s="52"/>
      <c r="L24" s="52"/>
      <c r="M24" s="52"/>
      <c r="N24" s="52">
        <f t="shared" si="0"/>
        <v>0</v>
      </c>
      <c r="O24" s="52"/>
      <c r="P24" s="54">
        <f>'[1]Access-Set'!M23</f>
        <v>49399273.579999998</v>
      </c>
      <c r="Q24" s="54"/>
      <c r="R24" s="54">
        <f t="shared" si="1"/>
        <v>49399273.579999998</v>
      </c>
      <c r="S24" s="56">
        <f>'[1]Access-Set'!N23</f>
        <v>49399273.579999998</v>
      </c>
      <c r="T24" s="55">
        <f t="shared" si="2"/>
        <v>1</v>
      </c>
      <c r="U24" s="54">
        <f>'[1]Access-Set'!O23</f>
        <v>49399273.579999998</v>
      </c>
      <c r="V24" s="55">
        <f t="shared" si="3"/>
        <v>1</v>
      </c>
      <c r="W24" s="54">
        <f>'[1]Access-Set'!P23</f>
        <v>49399273.579999998</v>
      </c>
      <c r="X24" s="55">
        <f t="shared" si="4"/>
        <v>1</v>
      </c>
    </row>
    <row r="25" spans="1:24" ht="25.5" customHeight="1" x14ac:dyDescent="0.2">
      <c r="A25" s="49" t="str">
        <f>+'[1]Access-Set'!A24</f>
        <v>12104</v>
      </c>
      <c r="B25" s="50" t="str">
        <f>+'[1]Access-Set'!B24</f>
        <v>TRIBUNAL REGIONAL FEDERAL DA 3A. REGIAO</v>
      </c>
      <c r="C25" s="49" t="str">
        <f>CONCATENATE('[1]Access-Set'!C24,".",'[1]Access-Set'!D24)</f>
        <v>09.272</v>
      </c>
      <c r="D25" s="49" t="str">
        <f>CONCATENATE('[1]Access-Set'!E24,".",'[1]Access-Set'!G24)</f>
        <v>0089.0181</v>
      </c>
      <c r="E25" s="50" t="str">
        <f>+'[1]Access-Set'!F24</f>
        <v>PREVIDENCIA DE INATIVOS E PENSIONISTAS DA UNIAO</v>
      </c>
      <c r="F25" s="50" t="str">
        <f>+'[1]Access-Set'!H24</f>
        <v>APOSENTADORIAS E PENSOES CIVIS DA UNIAO</v>
      </c>
      <c r="G25" s="49" t="str">
        <f>IF('[1]Access-Set'!I24="1","F","S")</f>
        <v>S</v>
      </c>
      <c r="H25" s="49" t="str">
        <f>+'[1]Access-Set'!J24</f>
        <v>0156</v>
      </c>
      <c r="I25" s="50" t="str">
        <f>+'[1]Access-Set'!K24</f>
        <v>CONTRIBUICAO PLANO SEGURIDADE SOCIAL SERVIDOR</v>
      </c>
      <c r="J25" s="49" t="str">
        <f>+'[1]Access-Set'!L24</f>
        <v>1</v>
      </c>
      <c r="K25" s="52"/>
      <c r="L25" s="52"/>
      <c r="M25" s="52"/>
      <c r="N25" s="52">
        <f t="shared" si="0"/>
        <v>0</v>
      </c>
      <c r="O25" s="52"/>
      <c r="P25" s="54">
        <f>'[1]Access-Set'!M24</f>
        <v>46879364</v>
      </c>
      <c r="Q25" s="54"/>
      <c r="R25" s="54">
        <f t="shared" si="1"/>
        <v>46879364</v>
      </c>
      <c r="S25" s="56">
        <f>'[1]Access-Set'!N24</f>
        <v>46879364</v>
      </c>
      <c r="T25" s="55">
        <f t="shared" si="2"/>
        <v>1</v>
      </c>
      <c r="U25" s="54">
        <f>'[1]Access-Set'!O24</f>
        <v>46877163.850000001</v>
      </c>
      <c r="V25" s="55">
        <f t="shared" si="3"/>
        <v>0.99995306783598858</v>
      </c>
      <c r="W25" s="54">
        <f>'[1]Access-Set'!P24</f>
        <v>46877163.850000001</v>
      </c>
      <c r="X25" s="55">
        <f t="shared" si="4"/>
        <v>0.99995306783598858</v>
      </c>
    </row>
    <row r="26" spans="1:24" ht="25.5" customHeight="1" x14ac:dyDescent="0.2">
      <c r="A26" s="49" t="str">
        <f>+'[1]Access-Set'!A25</f>
        <v>12104</v>
      </c>
      <c r="B26" s="50" t="str">
        <f>+'[1]Access-Set'!B25</f>
        <v>TRIBUNAL REGIONAL FEDERAL DA 3A. REGIAO</v>
      </c>
      <c r="C26" s="49" t="str">
        <f>CONCATENATE('[1]Access-Set'!C25,".",'[1]Access-Set'!D25)</f>
        <v>09.272</v>
      </c>
      <c r="D26" s="49" t="str">
        <f>CONCATENATE('[1]Access-Set'!E25,".",'[1]Access-Set'!G25)</f>
        <v>0089.0181</v>
      </c>
      <c r="E26" s="50" t="str">
        <f>+'[1]Access-Set'!F25</f>
        <v>PREVIDENCIA DE INATIVOS E PENSIONISTAS DA UNIAO</v>
      </c>
      <c r="F26" s="50" t="str">
        <f>+'[1]Access-Set'!H25</f>
        <v>APOSENTADORIAS E PENSOES CIVIS DA UNIAO</v>
      </c>
      <c r="G26" s="49" t="str">
        <f>IF('[1]Access-Set'!I25="1","F","S")</f>
        <v>S</v>
      </c>
      <c r="H26" s="49" t="str">
        <f>+'[1]Access-Set'!J25</f>
        <v>0169</v>
      </c>
      <c r="I26" s="50" t="str">
        <f>+'[1]Access-Set'!K25</f>
        <v>CONTRIB.PATRONAL P/PLANO DE SEGURID.SOC.SERV.</v>
      </c>
      <c r="J26" s="49" t="str">
        <f>+'[1]Access-Set'!L25</f>
        <v>1</v>
      </c>
      <c r="K26" s="52"/>
      <c r="L26" s="52"/>
      <c r="M26" s="52"/>
      <c r="N26" s="52">
        <f t="shared" si="0"/>
        <v>0</v>
      </c>
      <c r="O26" s="52"/>
      <c r="P26" s="54">
        <f>'[1]Access-Set'!M25</f>
        <v>54143721.729999997</v>
      </c>
      <c r="Q26" s="54"/>
      <c r="R26" s="54">
        <f t="shared" si="1"/>
        <v>54143721.729999997</v>
      </c>
      <c r="S26" s="56">
        <f>'[1]Access-Set'!N25</f>
        <v>54143721.729999997</v>
      </c>
      <c r="T26" s="55">
        <f t="shared" si="2"/>
        <v>1</v>
      </c>
      <c r="U26" s="54">
        <f>'[1]Access-Set'!O25</f>
        <v>54143721.729999997</v>
      </c>
      <c r="V26" s="55">
        <f t="shared" si="3"/>
        <v>1</v>
      </c>
      <c r="W26" s="54">
        <f>'[1]Access-Set'!P25</f>
        <v>52749885.649999999</v>
      </c>
      <c r="X26" s="55">
        <f t="shared" si="4"/>
        <v>0.97425673678380142</v>
      </c>
    </row>
    <row r="27" spans="1:24" ht="25.5" customHeight="1" thickBot="1" x14ac:dyDescent="0.25">
      <c r="A27" s="49" t="str">
        <f>+'[1]Access-Set'!A26</f>
        <v>12104</v>
      </c>
      <c r="B27" s="50" t="str">
        <f>+'[1]Access-Set'!B26</f>
        <v>TRIBUNAL REGIONAL FEDERAL DA 3A. REGIAO</v>
      </c>
      <c r="C27" s="49" t="str">
        <f>CONCATENATE('[1]Access-Set'!C26,".",'[1]Access-Set'!D26)</f>
        <v>28.846</v>
      </c>
      <c r="D27" s="49" t="str">
        <f>CONCATENATE('[1]Access-Set'!E26,".",'[1]Access-Set'!G26)</f>
        <v>0909.0536</v>
      </c>
      <c r="E27" s="50" t="str">
        <f>+'[1]Access-Set'!F26</f>
        <v>OPERACOES ESPECIAIS: OUTROS ENCARGOS ESPECIAIS</v>
      </c>
      <c r="F27" s="50" t="str">
        <f>+'[1]Access-Set'!H26</f>
        <v>BENEFICIOS E PENSOES INDENIZATORIAS DECORRENTES DE LEGISLACA</v>
      </c>
      <c r="G27" s="49" t="str">
        <f>IF('[1]Access-Set'!I26="1","F","S")</f>
        <v>S</v>
      </c>
      <c r="H27" s="49" t="str">
        <f>+'[1]Access-Set'!J26</f>
        <v>0100</v>
      </c>
      <c r="I27" s="50" t="str">
        <f>+'[1]Access-Set'!K26</f>
        <v>RECURSOS ORDINARIOS</v>
      </c>
      <c r="J27" s="49" t="str">
        <f>+'[1]Access-Set'!L26</f>
        <v>3</v>
      </c>
      <c r="K27" s="52"/>
      <c r="L27" s="52"/>
      <c r="M27" s="52"/>
      <c r="N27" s="52">
        <f t="shared" si="0"/>
        <v>0</v>
      </c>
      <c r="O27" s="52"/>
      <c r="P27" s="54">
        <f>'[1]Access-Set'!M26</f>
        <v>20004</v>
      </c>
      <c r="Q27" s="54"/>
      <c r="R27" s="54">
        <f t="shared" si="1"/>
        <v>20004</v>
      </c>
      <c r="S27" s="56">
        <f>'[1]Access-Set'!N26</f>
        <v>20004</v>
      </c>
      <c r="T27" s="55">
        <f t="shared" si="2"/>
        <v>1</v>
      </c>
      <c r="U27" s="54">
        <f>'[1]Access-Set'!O26</f>
        <v>13959.55</v>
      </c>
      <c r="V27" s="55">
        <f t="shared" si="3"/>
        <v>0.69783793241351721</v>
      </c>
      <c r="W27" s="54">
        <f>'[1]Access-Set'!P26</f>
        <v>13959.55</v>
      </c>
      <c r="X27" s="55">
        <f t="shared" si="4"/>
        <v>0.69783793241351721</v>
      </c>
    </row>
    <row r="28" spans="1:24" ht="25.5" customHeight="1" thickBot="1" x14ac:dyDescent="0.25">
      <c r="A28" s="15" t="s">
        <v>48</v>
      </c>
      <c r="B28" s="57"/>
      <c r="C28" s="57"/>
      <c r="D28" s="57"/>
      <c r="E28" s="57"/>
      <c r="F28" s="57"/>
      <c r="G28" s="57"/>
      <c r="H28" s="57"/>
      <c r="I28" s="57"/>
      <c r="J28" s="16"/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9">
        <f>SUM(P10:P27)</f>
        <v>570199992.77999997</v>
      </c>
      <c r="Q28" s="59">
        <f>SUM(Q10:Q27)</f>
        <v>0</v>
      </c>
      <c r="R28" s="59">
        <f>SUM(R10:R27)</f>
        <v>570199992.77999997</v>
      </c>
      <c r="S28" s="59">
        <f>SUM(S10:S27)</f>
        <v>556682643.80999994</v>
      </c>
      <c r="T28" s="60">
        <f t="shared" si="2"/>
        <v>0.97629367039431825</v>
      </c>
      <c r="U28" s="59">
        <f>SUM(U10:U27)</f>
        <v>518444789.36999995</v>
      </c>
      <c r="V28" s="60">
        <f t="shared" si="3"/>
        <v>0.90923324436103825</v>
      </c>
      <c r="W28" s="59">
        <f>SUM(W10:W27)</f>
        <v>511021635.40999997</v>
      </c>
      <c r="X28" s="60">
        <f t="shared" si="4"/>
        <v>0.89621473497136162</v>
      </c>
    </row>
    <row r="29" spans="1:24" ht="25.5" customHeight="1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2" t="s">
        <v>50</v>
      </c>
      <c r="B30" s="61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2019-10-14T19:50:56Z</dcterms:created>
  <dcterms:modified xsi:type="dcterms:W3CDTF">2019-10-14T19:51:25Z</dcterms:modified>
</cp:coreProperties>
</file>