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Out" sheetId="1" r:id="rId1"/>
  </sheets>
  <externalReferences>
    <externalReference r:id="rId2"/>
  </externalReferences>
  <definedNames>
    <definedName name="_xlnm.Print_Area" localSheetId="0">Out!$A$1:$X$29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W9" i="1"/>
  <c r="U9" i="1"/>
  <c r="S9" i="1"/>
  <c r="P9" i="1"/>
  <c r="N9" i="1"/>
  <c r="R9" i="1" s="1"/>
  <c r="J9" i="1"/>
  <c r="I9" i="1"/>
  <c r="H9" i="1"/>
  <c r="G9" i="1"/>
  <c r="F9" i="1"/>
  <c r="E9" i="1"/>
  <c r="D9" i="1"/>
  <c r="C9" i="1"/>
  <c r="B9" i="1"/>
  <c r="A9" i="1"/>
  <c r="R13" i="1" l="1"/>
  <c r="R21" i="1"/>
  <c r="T21" i="1" s="1"/>
  <c r="W27" i="1"/>
  <c r="P27" i="1"/>
  <c r="X17" i="1"/>
  <c r="T17" i="1"/>
  <c r="V17" i="1"/>
  <c r="X25" i="1"/>
  <c r="T25" i="1"/>
  <c r="V25" i="1"/>
  <c r="V16" i="1"/>
  <c r="T16" i="1"/>
  <c r="X16" i="1"/>
  <c r="V24" i="1"/>
  <c r="X24" i="1"/>
  <c r="T24" i="1"/>
  <c r="X13" i="1"/>
  <c r="T13" i="1"/>
  <c r="V13" i="1"/>
  <c r="V21" i="1"/>
  <c r="X9" i="1"/>
  <c r="T9" i="1"/>
  <c r="V9" i="1"/>
  <c r="X12" i="1"/>
  <c r="V12" i="1"/>
  <c r="T12" i="1"/>
  <c r="X20" i="1"/>
  <c r="T20" i="1"/>
  <c r="V20" i="1"/>
  <c r="V10" i="1"/>
  <c r="T11" i="1"/>
  <c r="X11" i="1"/>
  <c r="T15" i="1"/>
  <c r="X15" i="1"/>
  <c r="T19" i="1"/>
  <c r="X19" i="1"/>
  <c r="T23" i="1"/>
  <c r="X23" i="1"/>
  <c r="V26" i="1"/>
  <c r="U27" i="1"/>
  <c r="T10" i="1"/>
  <c r="T14" i="1"/>
  <c r="X14" i="1"/>
  <c r="T18" i="1"/>
  <c r="X18" i="1"/>
  <c r="T22" i="1"/>
  <c r="X22" i="1"/>
  <c r="T26" i="1"/>
  <c r="S27" i="1"/>
  <c r="X21" i="1" l="1"/>
  <c r="R27" i="1"/>
  <c r="V27" i="1" s="1"/>
  <c r="X27" i="1"/>
  <c r="T27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<sst xmlns="http://schemas.openxmlformats.org/spreadsheetml/2006/main" count="55" uniqueCount="51">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</sst>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  <cell r="O9">
            <v>240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5029964</v>
          </cell>
          <cell r="N10">
            <v>4266782.25</v>
          </cell>
          <cell r="O10">
            <v>480891.97</v>
          </cell>
          <cell r="P10">
            <v>480891.97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51647693</v>
          </cell>
          <cell r="N11">
            <v>49037735.439999998</v>
          </cell>
          <cell r="O11">
            <v>34496094.329999998</v>
          </cell>
          <cell r="P11">
            <v>33739117.240000002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0181</v>
          </cell>
          <cell r="K12" t="str">
            <v>RECURSOS DE CONVENIOS</v>
          </cell>
          <cell r="L12" t="str">
            <v>4</v>
          </cell>
          <cell r="M12">
            <v>3362657</v>
          </cell>
          <cell r="N12">
            <v>3314841.75</v>
          </cell>
          <cell r="O12">
            <v>3279948.75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2679631</v>
          </cell>
          <cell r="N13">
            <v>2634747.1</v>
          </cell>
          <cell r="O13">
            <v>1507793.82</v>
          </cell>
          <cell r="P13">
            <v>1440115.07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4861882</v>
          </cell>
          <cell r="N14">
            <v>4548820</v>
          </cell>
          <cell r="O14">
            <v>1575874.93</v>
          </cell>
          <cell r="P14">
            <v>187736.09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342696037.99000001</v>
          </cell>
          <cell r="N15">
            <v>342693474.74000001</v>
          </cell>
          <cell r="O15">
            <v>342692518.95999998</v>
          </cell>
          <cell r="P15">
            <v>341232373.01999998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56909</v>
          </cell>
          <cell r="N16">
            <v>23000</v>
          </cell>
          <cell r="O16">
            <v>23000</v>
          </cell>
          <cell r="P16">
            <v>23000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0569</v>
          </cell>
          <cell r="F17" t="str">
            <v>PRESTACAO JURISDICIONAL NA JUSTICA FEDERAL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  <cell r="N17">
            <v>400000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1050823</v>
          </cell>
          <cell r="N18">
            <v>1050823</v>
          </cell>
          <cell r="O18">
            <v>389097.59</v>
          </cell>
          <cell r="P18">
            <v>376869.63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0569</v>
          </cell>
          <cell r="F19" t="str">
            <v>PRESTACAO JURISDICIONAL NA JUSTICA FEDERAL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362232</v>
          </cell>
          <cell r="N19">
            <v>362231.2</v>
          </cell>
          <cell r="O19">
            <v>362231.2</v>
          </cell>
          <cell r="P19">
            <v>362231.2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0569</v>
          </cell>
          <cell r="F20" t="str">
            <v>PRESTACAO JURISDICIONAL NA JUSTICA FEDERAL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12627780</v>
          </cell>
          <cell r="N21">
            <v>11629304.279999999</v>
          </cell>
          <cell r="O21">
            <v>8313512.3300000001</v>
          </cell>
          <cell r="P21">
            <v>8313512.3300000001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0569</v>
          </cell>
          <cell r="F22" t="str">
            <v>PRESTACAO JURISDICIONAL NA JUSTICA FEDERAL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23726828.559999999</v>
          </cell>
          <cell r="N22">
            <v>23706828.559999999</v>
          </cell>
          <cell r="O22">
            <v>18724637.920000002</v>
          </cell>
          <cell r="P22">
            <v>18724637.920000002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0569</v>
          </cell>
          <cell r="F23" t="str">
            <v>PRESTACAO JURISDICIONAL NA JUSTICA FEDERAL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54799583.280000001</v>
          </cell>
          <cell r="N23">
            <v>54799583.280000001</v>
          </cell>
          <cell r="O23">
            <v>54799583.280000001</v>
          </cell>
          <cell r="P23">
            <v>54799583.280000001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0089</v>
          </cell>
          <cell r="F24" t="str">
            <v>PREVIDENCIA DE INATIVOS E PENSIONISTAS DA UNIAO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CONTRIBUICAO PLANO SEGURIDADE SOCIAL SERVIDOR</v>
          </cell>
          <cell r="L24" t="str">
            <v>1</v>
          </cell>
          <cell r="M24">
            <v>46879364</v>
          </cell>
          <cell r="N24">
            <v>46879364</v>
          </cell>
          <cell r="O24">
            <v>46877163.850000001</v>
          </cell>
          <cell r="P24">
            <v>46877163.850000001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CONTRIB.PATRONAL P/PLANO DE SEGURID.SOC.SERV.</v>
          </cell>
          <cell r="L25" t="str">
            <v>1</v>
          </cell>
          <cell r="M25">
            <v>65399888.729999997</v>
          </cell>
          <cell r="N25">
            <v>65399888.729999997</v>
          </cell>
          <cell r="O25">
            <v>65399419.909999996</v>
          </cell>
          <cell r="P25">
            <v>64693052.299999997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20004</v>
          </cell>
          <cell r="N26">
            <v>20004</v>
          </cell>
          <cell r="O26">
            <v>15503.05</v>
          </cell>
          <cell r="P26">
            <v>15503.05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="85" zoomScaleNormal="100" zoomScaleSheetLayoutView="85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43739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thickBot="1" x14ac:dyDescent="0.2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11" t="s">
        <v>7</v>
      </c>
      <c r="B6" s="12"/>
      <c r="C6" s="12"/>
      <c r="D6" s="12"/>
      <c r="E6" s="12"/>
      <c r="F6" s="12"/>
      <c r="G6" s="12"/>
      <c r="H6" s="12"/>
      <c r="I6" s="12"/>
      <c r="J6" s="13"/>
      <c r="K6" s="14" t="s">
        <v>8</v>
      </c>
      <c r="L6" s="15" t="s">
        <v>9</v>
      </c>
      <c r="M6" s="16"/>
      <c r="N6" s="14" t="s">
        <v>10</v>
      </c>
      <c r="O6" s="14" t="s">
        <v>11</v>
      </c>
      <c r="P6" s="11" t="s">
        <v>12</v>
      </c>
      <c r="Q6" s="13"/>
      <c r="R6" s="14" t="s">
        <v>13</v>
      </c>
      <c r="S6" s="11" t="s">
        <v>14</v>
      </c>
      <c r="T6" s="12"/>
      <c r="U6" s="12"/>
      <c r="V6" s="12"/>
      <c r="W6" s="12"/>
      <c r="X6" s="13"/>
    </row>
    <row r="7" spans="1:24" ht="25.5" customHeight="1" x14ac:dyDescent="0.2">
      <c r="A7" s="17" t="s">
        <v>15</v>
      </c>
      <c r="B7" s="18"/>
      <c r="C7" s="19" t="s">
        <v>16</v>
      </c>
      <c r="D7" s="19" t="s">
        <v>17</v>
      </c>
      <c r="E7" s="20" t="s">
        <v>18</v>
      </c>
      <c r="F7" s="21"/>
      <c r="G7" s="19" t="s">
        <v>19</v>
      </c>
      <c r="H7" s="22" t="s">
        <v>20</v>
      </c>
      <c r="I7" s="23"/>
      <c r="J7" s="19" t="s">
        <v>21</v>
      </c>
      <c r="K7" s="24"/>
      <c r="L7" s="25" t="s">
        <v>22</v>
      </c>
      <c r="M7" s="25" t="s">
        <v>23</v>
      </c>
      <c r="N7" s="24"/>
      <c r="O7" s="24"/>
      <c r="P7" s="26" t="s">
        <v>24</v>
      </c>
      <c r="Q7" s="26" t="s">
        <v>25</v>
      </c>
      <c r="R7" s="24"/>
      <c r="S7" s="27" t="s">
        <v>26</v>
      </c>
      <c r="T7" s="28" t="s">
        <v>27</v>
      </c>
      <c r="U7" s="27" t="s">
        <v>28</v>
      </c>
      <c r="V7" s="29" t="s">
        <v>27</v>
      </c>
      <c r="W7" s="30" t="s">
        <v>29</v>
      </c>
      <c r="X7" s="29" t="s">
        <v>27</v>
      </c>
    </row>
    <row r="8" spans="1:24" ht="25.5" customHeight="1" thickBot="1" x14ac:dyDescent="0.25">
      <c r="A8" s="31" t="s">
        <v>30</v>
      </c>
      <c r="B8" s="31" t="s">
        <v>31</v>
      </c>
      <c r="C8" s="32"/>
      <c r="D8" s="32"/>
      <c r="E8" s="33" t="s">
        <v>32</v>
      </c>
      <c r="F8" s="33" t="s">
        <v>33</v>
      </c>
      <c r="G8" s="32"/>
      <c r="H8" s="33" t="s">
        <v>30</v>
      </c>
      <c r="I8" s="33" t="s">
        <v>31</v>
      </c>
      <c r="J8" s="32"/>
      <c r="K8" s="31" t="s">
        <v>34</v>
      </c>
      <c r="L8" s="34" t="s">
        <v>35</v>
      </c>
      <c r="M8" s="34" t="s">
        <v>36</v>
      </c>
      <c r="N8" s="34" t="s">
        <v>37</v>
      </c>
      <c r="O8" s="34" t="s">
        <v>38</v>
      </c>
      <c r="P8" s="34" t="s">
        <v>39</v>
      </c>
      <c r="Q8" s="34" t="s">
        <v>40</v>
      </c>
      <c r="R8" s="31" t="s">
        <v>41</v>
      </c>
      <c r="S8" s="35" t="s">
        <v>42</v>
      </c>
      <c r="T8" s="36" t="s">
        <v>43</v>
      </c>
      <c r="U8" s="35" t="s">
        <v>44</v>
      </c>
      <c r="V8" s="36" t="s">
        <v>45</v>
      </c>
      <c r="W8" s="37" t="s">
        <v>46</v>
      </c>
      <c r="X8" s="36" t="s">
        <v>47</v>
      </c>
    </row>
    <row r="9" spans="1:24" ht="25.5" customHeight="1" x14ac:dyDescent="0.2">
      <c r="A9" s="38" t="str">
        <f>+'[1]Access-Out'!A9</f>
        <v>12104</v>
      </c>
      <c r="B9" s="39" t="str">
        <f>+'[1]Access-Out'!B9</f>
        <v>TRIBUNAL REGIONAL FEDERAL DA 3A. REGIAO</v>
      </c>
      <c r="C9" s="40" t="str">
        <f>CONCATENATE('[1]Access-Out'!C9,".",'[1]Access-Out'!D9)</f>
        <v>02.061</v>
      </c>
      <c r="D9" s="40" t="str">
        <f>CONCATENATE('[1]Access-Out'!E9,".",'[1]Access-Out'!G9)</f>
        <v>0569.4224</v>
      </c>
      <c r="E9" s="39" t="str">
        <f>+'[1]Access-Out'!F9</f>
        <v>PRESTACAO JURISDICIONAL NA JUSTICA FEDERAL</v>
      </c>
      <c r="F9" s="41" t="str">
        <f>+'[1]Access-Out'!H9</f>
        <v>ASSISTENCIA JURIDICA A PESSOAS CARENTES</v>
      </c>
      <c r="G9" s="38" t="str">
        <f>IF('[1]Access-Out'!I9="1","F","S")</f>
        <v>F</v>
      </c>
      <c r="H9" s="38" t="str">
        <f>+'[1]Access-Out'!J9</f>
        <v>0100</v>
      </c>
      <c r="I9" s="42" t="str">
        <f>+'[1]Access-Out'!K9</f>
        <v>RECURSOS ORDINARIOS</v>
      </c>
      <c r="J9" s="38" t="str">
        <f>+'[1]Access-Out'!L9</f>
        <v>3</v>
      </c>
      <c r="K9" s="43"/>
      <c r="L9" s="44"/>
      <c r="M9" s="44"/>
      <c r="N9" s="45">
        <f>+K9+L9-M9</f>
        <v>0</v>
      </c>
      <c r="O9" s="43"/>
      <c r="P9" s="46">
        <f>'[1]Access-Out'!M9</f>
        <v>15000</v>
      </c>
      <c r="Q9" s="46"/>
      <c r="R9" s="46">
        <f>N9-O9+P9</f>
        <v>15000</v>
      </c>
      <c r="S9" s="46">
        <f>'[1]Access-Out'!N9</f>
        <v>15000</v>
      </c>
      <c r="T9" s="47">
        <f>IF(R9&gt;0,S9/R9,0)</f>
        <v>1</v>
      </c>
      <c r="U9" s="46">
        <f>'[1]Access-Out'!O9</f>
        <v>240</v>
      </c>
      <c r="V9" s="48">
        <f>IF(R9&gt;0,U9/R9,0)</f>
        <v>1.6E-2</v>
      </c>
      <c r="W9" s="46">
        <f>'[1]Access-Out'!P9</f>
        <v>0</v>
      </c>
      <c r="X9" s="48">
        <f>IF(R9&gt;0,W9/R9,0)</f>
        <v>0</v>
      </c>
    </row>
    <row r="10" spans="1:24" ht="25.5" customHeight="1" x14ac:dyDescent="0.2">
      <c r="A10" s="49" t="str">
        <f>+'[1]Access-Out'!A10</f>
        <v>12104</v>
      </c>
      <c r="B10" s="50" t="str">
        <f>+'[1]Access-Out'!B10</f>
        <v>TRIBUNAL REGIONAL FEDERAL DA 3A. REGIAO</v>
      </c>
      <c r="C10" s="49" t="str">
        <f>CONCATENATE('[1]Access-Out'!C10,".",'[1]Access-Out'!D10)</f>
        <v>02.061</v>
      </c>
      <c r="D10" s="49" t="str">
        <f>CONCATENATE('[1]Access-Out'!E10,".",'[1]Access-Out'!G10)</f>
        <v>0569.4257</v>
      </c>
      <c r="E10" s="50" t="str">
        <f>+'[1]Access-Out'!F10</f>
        <v>PRESTACAO JURISDICIONAL NA JUSTICA FEDERAL</v>
      </c>
      <c r="F10" s="51" t="str">
        <f>+'[1]Access-Out'!H10</f>
        <v>JULGAMENTO DE CAUSAS NA JUSTICA FEDERAL</v>
      </c>
      <c r="G10" s="49" t="str">
        <f>IF('[1]Access-Out'!I10="1","F","S")</f>
        <v>F</v>
      </c>
      <c r="H10" s="49" t="str">
        <f>+'[1]Access-Out'!J10</f>
        <v>0100</v>
      </c>
      <c r="I10" s="50" t="str">
        <f>+'[1]Access-Out'!K10</f>
        <v>RECURSOS ORDINARIOS</v>
      </c>
      <c r="J10" s="49" t="str">
        <f>+'[1]Access-Out'!L10</f>
        <v>4</v>
      </c>
      <c r="K10" s="52"/>
      <c r="L10" s="52"/>
      <c r="M10" s="52"/>
      <c r="N10" s="53">
        <f t="shared" ref="N10:N26" si="0">+K10+L10-M10</f>
        <v>0</v>
      </c>
      <c r="O10" s="52"/>
      <c r="P10" s="54">
        <f>'[1]Access-Out'!M10</f>
        <v>5029964</v>
      </c>
      <c r="Q10" s="54"/>
      <c r="R10" s="54">
        <f t="shared" ref="R10:R26" si="1">N10-O10+P10</f>
        <v>5029964</v>
      </c>
      <c r="S10" s="54">
        <f>'[1]Access-Out'!N10</f>
        <v>4266782.25</v>
      </c>
      <c r="T10" s="55">
        <f t="shared" ref="T10:T27" si="2">IF(R10&gt;0,S10/R10,0)</f>
        <v>0.84827292004475574</v>
      </c>
      <c r="U10" s="54">
        <f>'[1]Access-Out'!O10</f>
        <v>480891.97</v>
      </c>
      <c r="V10" s="55">
        <f t="shared" ref="V10:V27" si="3">IF(R10&gt;0,U10/R10,0)</f>
        <v>9.5605449661269937E-2</v>
      </c>
      <c r="W10" s="54">
        <f>'[1]Access-Out'!P10</f>
        <v>480891.97</v>
      </c>
      <c r="X10" s="55">
        <f t="shared" ref="X10:X27" si="4">IF(R10&gt;0,W10/R10,0)</f>
        <v>9.5605449661269937E-2</v>
      </c>
    </row>
    <row r="11" spans="1:24" ht="25.5" customHeight="1" x14ac:dyDescent="0.2">
      <c r="A11" s="49" t="str">
        <f>+'[1]Access-Out'!A11</f>
        <v>12104</v>
      </c>
      <c r="B11" s="50" t="str">
        <f>+'[1]Access-Out'!B11</f>
        <v>TRIBUNAL REGIONAL FEDERAL DA 3A. REGIAO</v>
      </c>
      <c r="C11" s="49" t="str">
        <f>CONCATENATE('[1]Access-Out'!C11,".",'[1]Access-Out'!D11)</f>
        <v>02.061</v>
      </c>
      <c r="D11" s="49" t="str">
        <f>CONCATENATE('[1]Access-Out'!E11,".",'[1]Access-Out'!G11)</f>
        <v>0569.4257</v>
      </c>
      <c r="E11" s="50" t="str">
        <f>+'[1]Access-Out'!F11</f>
        <v>PRESTACAO JURISDICIONAL NA JUSTICA FEDERAL</v>
      </c>
      <c r="F11" s="50" t="str">
        <f>+'[1]Access-Out'!H11</f>
        <v>JULGAMENTO DE CAUSAS NA JUSTICA FEDERAL</v>
      </c>
      <c r="G11" s="49" t="str">
        <f>IF('[1]Access-Out'!I11="1","F","S")</f>
        <v>F</v>
      </c>
      <c r="H11" s="49" t="str">
        <f>+'[1]Access-Out'!J11</f>
        <v>0100</v>
      </c>
      <c r="I11" s="50" t="str">
        <f>+'[1]Access-Out'!K11</f>
        <v>RECURSOS ORDINARIOS</v>
      </c>
      <c r="J11" s="49" t="str">
        <f>+'[1]Access-Out'!L11</f>
        <v>3</v>
      </c>
      <c r="K11" s="54"/>
      <c r="L11" s="54"/>
      <c r="M11" s="54"/>
      <c r="N11" s="52">
        <f t="shared" si="0"/>
        <v>0</v>
      </c>
      <c r="O11" s="54"/>
      <c r="P11" s="54">
        <f>'[1]Access-Out'!M11</f>
        <v>51647693</v>
      </c>
      <c r="Q11" s="54"/>
      <c r="R11" s="54">
        <f t="shared" si="1"/>
        <v>51647693</v>
      </c>
      <c r="S11" s="56">
        <f>'[1]Access-Out'!N11</f>
        <v>49037735.439999998</v>
      </c>
      <c r="T11" s="55">
        <f t="shared" si="2"/>
        <v>0.94946613472164187</v>
      </c>
      <c r="U11" s="54">
        <f>'[1]Access-Out'!O11</f>
        <v>34496094.329999998</v>
      </c>
      <c r="V11" s="55">
        <f t="shared" si="3"/>
        <v>0.66791162056357478</v>
      </c>
      <c r="W11" s="54">
        <f>'[1]Access-Out'!P11</f>
        <v>33739117.240000002</v>
      </c>
      <c r="X11" s="55">
        <f t="shared" si="4"/>
        <v>0.6532550687210753</v>
      </c>
    </row>
    <row r="12" spans="1:24" ht="25.5" customHeight="1" x14ac:dyDescent="0.2">
      <c r="A12" s="49" t="str">
        <f>+'[1]Access-Out'!A12</f>
        <v>12104</v>
      </c>
      <c r="B12" s="50" t="str">
        <f>+'[1]Access-Out'!B12</f>
        <v>TRIBUNAL REGIONAL FEDERAL DA 3A. REGIAO</v>
      </c>
      <c r="C12" s="49" t="str">
        <f>CONCATENATE('[1]Access-Out'!C12,".",'[1]Access-Out'!D12)</f>
        <v>02.061</v>
      </c>
      <c r="D12" s="49" t="str">
        <f>CONCATENATE('[1]Access-Out'!E12,".",'[1]Access-Out'!G12)</f>
        <v>0569.4257</v>
      </c>
      <c r="E12" s="50" t="str">
        <f>+'[1]Access-Out'!F12</f>
        <v>PRESTACAO JURISDICIONAL NA JUSTICA FEDERAL</v>
      </c>
      <c r="F12" s="50" t="str">
        <f>+'[1]Access-Out'!H12</f>
        <v>JULGAMENTO DE CAUSAS NA JUSTICA FEDERAL</v>
      </c>
      <c r="G12" s="49" t="str">
        <f>IF('[1]Access-Out'!I12="1","F","S")</f>
        <v>F</v>
      </c>
      <c r="H12" s="49" t="str">
        <f>+'[1]Access-Out'!J12</f>
        <v>0181</v>
      </c>
      <c r="I12" s="50" t="str">
        <f>+'[1]Access-Out'!K12</f>
        <v>RECURSOS DE CONVENIOS</v>
      </c>
      <c r="J12" s="49" t="str">
        <f>+'[1]Access-Out'!L12</f>
        <v>4</v>
      </c>
      <c r="K12" s="54"/>
      <c r="L12" s="54"/>
      <c r="M12" s="54"/>
      <c r="N12" s="52">
        <f t="shared" si="0"/>
        <v>0</v>
      </c>
      <c r="O12" s="54"/>
      <c r="P12" s="54">
        <f>'[1]Access-Out'!M12</f>
        <v>3362657</v>
      </c>
      <c r="Q12" s="54"/>
      <c r="R12" s="54">
        <f t="shared" si="1"/>
        <v>3362657</v>
      </c>
      <c r="S12" s="56">
        <f>'[1]Access-Out'!N12</f>
        <v>3314841.75</v>
      </c>
      <c r="T12" s="55">
        <f t="shared" si="2"/>
        <v>0.98578051522947474</v>
      </c>
      <c r="U12" s="54">
        <f>'[1]Access-Out'!O12</f>
        <v>3279948.75</v>
      </c>
      <c r="V12" s="55">
        <f t="shared" si="3"/>
        <v>0.97540389935696681</v>
      </c>
      <c r="W12" s="54">
        <f>'[1]Access-Out'!P12</f>
        <v>0</v>
      </c>
      <c r="X12" s="55">
        <f t="shared" si="4"/>
        <v>0</v>
      </c>
    </row>
    <row r="13" spans="1:24" ht="25.5" customHeight="1" x14ac:dyDescent="0.2">
      <c r="A13" s="49" t="str">
        <f>+'[1]Access-Out'!A13</f>
        <v>12104</v>
      </c>
      <c r="B13" s="50" t="str">
        <f>+'[1]Access-Out'!B13</f>
        <v>TRIBUNAL REGIONAL FEDERAL DA 3A. REGIAO</v>
      </c>
      <c r="C13" s="49" t="str">
        <f>CONCATENATE('[1]Access-Out'!C13,".",'[1]Access-Out'!D13)</f>
        <v>02.061</v>
      </c>
      <c r="D13" s="49" t="str">
        <f>CONCATENATE('[1]Access-Out'!E13,".",'[1]Access-Out'!G13)</f>
        <v>0569.4257</v>
      </c>
      <c r="E13" s="50" t="str">
        <f>+'[1]Access-Out'!F13</f>
        <v>PRESTACAO JURISDICIONAL NA JUSTICA FEDERAL</v>
      </c>
      <c r="F13" s="50" t="str">
        <f>+'[1]Access-Out'!H13</f>
        <v>JULGAMENTO DE CAUSAS NA JUSTICA FEDERAL</v>
      </c>
      <c r="G13" s="49" t="str">
        <f>IF('[1]Access-Out'!I13="1","F","S")</f>
        <v>F</v>
      </c>
      <c r="H13" s="49" t="str">
        <f>+'[1]Access-Out'!J13</f>
        <v>0181</v>
      </c>
      <c r="I13" s="50" t="str">
        <f>+'[1]Access-Out'!K13</f>
        <v>RECURSOS DE CONVENIOS</v>
      </c>
      <c r="J13" s="49" t="str">
        <f>+'[1]Access-Out'!L13</f>
        <v>3</v>
      </c>
      <c r="K13" s="54"/>
      <c r="L13" s="54"/>
      <c r="M13" s="54"/>
      <c r="N13" s="52">
        <f t="shared" si="0"/>
        <v>0</v>
      </c>
      <c r="O13" s="54"/>
      <c r="P13" s="54">
        <f>'[1]Access-Out'!M13</f>
        <v>2679631</v>
      </c>
      <c r="Q13" s="54"/>
      <c r="R13" s="54">
        <f t="shared" si="1"/>
        <v>2679631</v>
      </c>
      <c r="S13" s="56">
        <f>'[1]Access-Out'!N13</f>
        <v>2634747.1</v>
      </c>
      <c r="T13" s="55">
        <f t="shared" si="2"/>
        <v>0.98324996986525393</v>
      </c>
      <c r="U13" s="54">
        <f>'[1]Access-Out'!O13</f>
        <v>1507793.82</v>
      </c>
      <c r="V13" s="55">
        <f t="shared" si="3"/>
        <v>0.56268710878475436</v>
      </c>
      <c r="W13" s="54">
        <f>'[1]Access-Out'!P13</f>
        <v>1440115.07</v>
      </c>
      <c r="X13" s="55">
        <f t="shared" si="4"/>
        <v>0.53743036634521701</v>
      </c>
    </row>
    <row r="14" spans="1:24" ht="25.5" customHeight="1" x14ac:dyDescent="0.2">
      <c r="A14" s="49" t="str">
        <f>+'[1]Access-Out'!A14</f>
        <v>12104</v>
      </c>
      <c r="B14" s="50" t="str">
        <f>+'[1]Access-Out'!B14</f>
        <v>TRIBUNAL REGIONAL FEDERAL DA 3A. REGIAO</v>
      </c>
      <c r="C14" s="49" t="str">
        <f>CONCATENATE('[1]Access-Out'!C14,".",'[1]Access-Out'!D14)</f>
        <v>02.122</v>
      </c>
      <c r="D14" s="49" t="str">
        <f>CONCATENATE('[1]Access-Out'!E14,".",'[1]Access-Out'!G14)</f>
        <v>0569.15NZ</v>
      </c>
      <c r="E14" s="50" t="str">
        <f>+'[1]Access-Out'!F14</f>
        <v>PRESTACAO JURISDICIONAL NA JUSTICA FEDERAL</v>
      </c>
      <c r="F14" s="50" t="str">
        <f>+'[1]Access-Out'!H14</f>
        <v>REFORMA DO EDIFICIO-SEDE DO TRIBUNAL REGIONAL FEDERAL DA 3.</v>
      </c>
      <c r="G14" s="49" t="str">
        <f>IF('[1]Access-Out'!I14="1","F","S")</f>
        <v>F</v>
      </c>
      <c r="H14" s="49" t="str">
        <f>+'[1]Access-Out'!J14</f>
        <v>0100</v>
      </c>
      <c r="I14" s="50" t="str">
        <f>+'[1]Access-Out'!K14</f>
        <v>RECURSOS ORDINARIOS</v>
      </c>
      <c r="J14" s="49" t="str">
        <f>+'[1]Access-Out'!L14</f>
        <v>4</v>
      </c>
      <c r="K14" s="52"/>
      <c r="L14" s="52"/>
      <c r="M14" s="52"/>
      <c r="N14" s="52">
        <f t="shared" si="0"/>
        <v>0</v>
      </c>
      <c r="O14" s="52"/>
      <c r="P14" s="54">
        <f>'[1]Access-Out'!M14</f>
        <v>4861882</v>
      </c>
      <c r="Q14" s="54"/>
      <c r="R14" s="54">
        <f t="shared" si="1"/>
        <v>4861882</v>
      </c>
      <c r="S14" s="56">
        <f>'[1]Access-Out'!N14</f>
        <v>4548820</v>
      </c>
      <c r="T14" s="55">
        <f t="shared" si="2"/>
        <v>0.93560888561260847</v>
      </c>
      <c r="U14" s="54">
        <f>'[1]Access-Out'!O14</f>
        <v>1575874.93</v>
      </c>
      <c r="V14" s="55">
        <f t="shared" si="3"/>
        <v>0.32412858436301001</v>
      </c>
      <c r="W14" s="54">
        <f>'[1]Access-Out'!P14</f>
        <v>187736.09</v>
      </c>
      <c r="X14" s="55">
        <f t="shared" si="4"/>
        <v>3.8613872158970539E-2</v>
      </c>
    </row>
    <row r="15" spans="1:24" ht="25.5" customHeight="1" x14ac:dyDescent="0.2">
      <c r="A15" s="49" t="str">
        <f>+'[1]Access-Out'!A15</f>
        <v>12104</v>
      </c>
      <c r="B15" s="50" t="str">
        <f>+'[1]Access-Out'!B15</f>
        <v>TRIBUNAL REGIONAL FEDERAL DA 3A. REGIAO</v>
      </c>
      <c r="C15" s="49" t="str">
        <f>CONCATENATE('[1]Access-Out'!C15,".",'[1]Access-Out'!D15)</f>
        <v>02.122</v>
      </c>
      <c r="D15" s="49" t="str">
        <f>CONCATENATE('[1]Access-Out'!E15,".",'[1]Access-Out'!G15)</f>
        <v>0569.20TP</v>
      </c>
      <c r="E15" s="50" t="str">
        <f>+'[1]Access-Out'!F15</f>
        <v>PRESTACAO JURISDICIONAL NA JUSTICA FEDERAL</v>
      </c>
      <c r="F15" s="50" t="str">
        <f>+'[1]Access-Out'!H15</f>
        <v>ATIVOS CIVIS DA UNIAO</v>
      </c>
      <c r="G15" s="49" t="str">
        <f>IF('[1]Access-Out'!I15="1","F","S")</f>
        <v>F</v>
      </c>
      <c r="H15" s="49" t="str">
        <f>+'[1]Access-Out'!J15</f>
        <v>0100</v>
      </c>
      <c r="I15" s="50" t="str">
        <f>+'[1]Access-Out'!K15</f>
        <v>RECURSOS ORDINARIOS</v>
      </c>
      <c r="J15" s="49" t="str">
        <f>+'[1]Access-Out'!L15</f>
        <v>1</v>
      </c>
      <c r="K15" s="54"/>
      <c r="L15" s="54"/>
      <c r="M15" s="54"/>
      <c r="N15" s="52">
        <f t="shared" si="0"/>
        <v>0</v>
      </c>
      <c r="O15" s="54"/>
      <c r="P15" s="54">
        <f>'[1]Access-Out'!M15</f>
        <v>342696037.99000001</v>
      </c>
      <c r="Q15" s="54"/>
      <c r="R15" s="54">
        <f t="shared" si="1"/>
        <v>342696037.99000001</v>
      </c>
      <c r="S15" s="56">
        <f>'[1]Access-Out'!N15</f>
        <v>342693474.74000001</v>
      </c>
      <c r="T15" s="55">
        <f t="shared" si="2"/>
        <v>0.99999252033955499</v>
      </c>
      <c r="U15" s="54">
        <f>'[1]Access-Out'!O15</f>
        <v>342692518.95999998</v>
      </c>
      <c r="V15" s="55">
        <f t="shared" si="3"/>
        <v>0.99998973133736624</v>
      </c>
      <c r="W15" s="54">
        <f>'[1]Access-Out'!P15</f>
        <v>341232373.01999998</v>
      </c>
      <c r="X15" s="55">
        <f t="shared" si="4"/>
        <v>0.99572897026010343</v>
      </c>
    </row>
    <row r="16" spans="1:24" ht="25.5" customHeight="1" x14ac:dyDescent="0.2">
      <c r="A16" s="49" t="str">
        <f>+'[1]Access-Out'!A16</f>
        <v>12104</v>
      </c>
      <c r="B16" s="50" t="str">
        <f>+'[1]Access-Out'!B16</f>
        <v>TRIBUNAL REGIONAL FEDERAL DA 3A. REGIAO</v>
      </c>
      <c r="C16" s="49" t="str">
        <f>CONCATENATE('[1]Access-Out'!C16,".",'[1]Access-Out'!D16)</f>
        <v>02.122</v>
      </c>
      <c r="D16" s="49" t="str">
        <f>CONCATENATE('[1]Access-Out'!E16,".",'[1]Access-Out'!G16)</f>
        <v>0569.216H</v>
      </c>
      <c r="E16" s="50" t="str">
        <f>+'[1]Access-Out'!F16</f>
        <v>PRESTACAO JURISDICIONAL NA JUSTICA FEDERAL</v>
      </c>
      <c r="F16" s="50" t="str">
        <f>+'[1]Access-Out'!H16</f>
        <v>AJUDA DE CUSTO PARA MORADIA OU AUXILIO-MORADIA A AGENTES PUB</v>
      </c>
      <c r="G16" s="49" t="str">
        <f>IF('[1]Access-Out'!I16="1","F","S")</f>
        <v>F</v>
      </c>
      <c r="H16" s="49" t="str">
        <f>+'[1]Access-Out'!J16</f>
        <v>0100</v>
      </c>
      <c r="I16" s="50" t="str">
        <f>+'[1]Access-Out'!K16</f>
        <v>RECURSOS ORDINARIOS</v>
      </c>
      <c r="J16" s="49" t="str">
        <f>+'[1]Access-Out'!L16</f>
        <v>3</v>
      </c>
      <c r="K16" s="54"/>
      <c r="L16" s="54"/>
      <c r="M16" s="54"/>
      <c r="N16" s="52">
        <f t="shared" si="0"/>
        <v>0</v>
      </c>
      <c r="O16" s="54"/>
      <c r="P16" s="54">
        <f>'[1]Access-Out'!M16</f>
        <v>56909</v>
      </c>
      <c r="Q16" s="54"/>
      <c r="R16" s="54">
        <f t="shared" si="1"/>
        <v>56909</v>
      </c>
      <c r="S16" s="56">
        <f>'[1]Access-Out'!N16</f>
        <v>23000</v>
      </c>
      <c r="T16" s="55">
        <f t="shared" si="2"/>
        <v>0.40415400024600678</v>
      </c>
      <c r="U16" s="54">
        <f>'[1]Access-Out'!O16</f>
        <v>23000</v>
      </c>
      <c r="V16" s="55">
        <f t="shared" si="3"/>
        <v>0.40415400024600678</v>
      </c>
      <c r="W16" s="54">
        <f>'[1]Access-Out'!P16</f>
        <v>23000</v>
      </c>
      <c r="X16" s="55">
        <f t="shared" si="4"/>
        <v>0.40415400024600678</v>
      </c>
    </row>
    <row r="17" spans="1:24" ht="25.5" customHeight="1" x14ac:dyDescent="0.2">
      <c r="A17" s="49" t="str">
        <f>+'[1]Access-Out'!A17</f>
        <v>12104</v>
      </c>
      <c r="B17" s="50" t="str">
        <f>+'[1]Access-Out'!B17</f>
        <v>TRIBUNAL REGIONAL FEDERAL DA 3A. REGIAO</v>
      </c>
      <c r="C17" s="49" t="str">
        <f>CONCATENATE('[1]Access-Out'!C17,".",'[1]Access-Out'!D17)</f>
        <v>02.126</v>
      </c>
      <c r="D17" s="49" t="str">
        <f>CONCATENATE('[1]Access-Out'!E17,".",'[1]Access-Out'!G17)</f>
        <v>0569.151W</v>
      </c>
      <c r="E17" s="50" t="str">
        <f>+'[1]Access-Out'!F17</f>
        <v>PRESTACAO JURISDICIONAL NA JUSTICA FEDERAL</v>
      </c>
      <c r="F17" s="50" t="str">
        <f>+'[1]Access-Out'!H17</f>
        <v>DESENVOLVIMENTO E IMPLANTACAO DO SISTEMA PROCESSO JUDICIAL E</v>
      </c>
      <c r="G17" s="49" t="str">
        <f>IF('[1]Access-Out'!I17="1","F","S")</f>
        <v>F</v>
      </c>
      <c r="H17" s="49" t="str">
        <f>+'[1]Access-Out'!J17</f>
        <v>0100</v>
      </c>
      <c r="I17" s="50" t="str">
        <f>+'[1]Access-Out'!K17</f>
        <v>RECURSOS ORDINARIOS</v>
      </c>
      <c r="J17" s="49" t="str">
        <f>+'[1]Access-Out'!L17</f>
        <v>4</v>
      </c>
      <c r="K17" s="52"/>
      <c r="L17" s="52"/>
      <c r="M17" s="52"/>
      <c r="N17" s="52">
        <f t="shared" si="0"/>
        <v>0</v>
      </c>
      <c r="O17" s="52"/>
      <c r="P17" s="54">
        <f>'[1]Access-Out'!M17</f>
        <v>400000</v>
      </c>
      <c r="Q17" s="54"/>
      <c r="R17" s="54">
        <f t="shared" si="1"/>
        <v>400000</v>
      </c>
      <c r="S17" s="56">
        <f>'[1]Access-Out'!N17</f>
        <v>400000</v>
      </c>
      <c r="T17" s="55">
        <f t="shared" si="2"/>
        <v>1</v>
      </c>
      <c r="U17" s="54">
        <f>'[1]Access-Out'!O17</f>
        <v>0</v>
      </c>
      <c r="V17" s="55">
        <f t="shared" si="3"/>
        <v>0</v>
      </c>
      <c r="W17" s="54">
        <f>'[1]Access-Out'!P17</f>
        <v>0</v>
      </c>
      <c r="X17" s="55">
        <f t="shared" si="4"/>
        <v>0</v>
      </c>
    </row>
    <row r="18" spans="1:24" ht="25.5" customHeight="1" x14ac:dyDescent="0.2">
      <c r="A18" s="49" t="str">
        <f>+'[1]Access-Out'!A18</f>
        <v>12104</v>
      </c>
      <c r="B18" s="50" t="str">
        <f>+'[1]Access-Out'!B18</f>
        <v>TRIBUNAL REGIONAL FEDERAL DA 3A. REGIAO</v>
      </c>
      <c r="C18" s="49" t="str">
        <f>CONCATENATE('[1]Access-Out'!C18,".",'[1]Access-Out'!D18)</f>
        <v>02.126</v>
      </c>
      <c r="D18" s="49" t="str">
        <f>CONCATENATE('[1]Access-Out'!E18,".",'[1]Access-Out'!G18)</f>
        <v>0569.151W</v>
      </c>
      <c r="E18" s="50" t="str">
        <f>+'[1]Access-Out'!F18</f>
        <v>PRESTACAO JURISDICIONAL NA JUSTICA FEDERAL</v>
      </c>
      <c r="F18" s="50" t="str">
        <f>+'[1]Access-Out'!H18</f>
        <v>DESENVOLVIMENTO E IMPLANTACAO DO SISTEMA PROCESSO JUDICIAL E</v>
      </c>
      <c r="G18" s="49" t="str">
        <f>IF('[1]Access-Out'!I18="1","F","S")</f>
        <v>F</v>
      </c>
      <c r="H18" s="49" t="str">
        <f>+'[1]Access-Out'!J18</f>
        <v>0100</v>
      </c>
      <c r="I18" s="50" t="str">
        <f>+'[1]Access-Out'!K18</f>
        <v>RECURSOS ORDINARIOS</v>
      </c>
      <c r="J18" s="49" t="str">
        <f>+'[1]Access-Out'!L18</f>
        <v>3</v>
      </c>
      <c r="K18" s="52"/>
      <c r="L18" s="52"/>
      <c r="M18" s="52"/>
      <c r="N18" s="52">
        <f t="shared" si="0"/>
        <v>0</v>
      </c>
      <c r="O18" s="52"/>
      <c r="P18" s="54">
        <f>'[1]Access-Out'!M18</f>
        <v>1050823</v>
      </c>
      <c r="Q18" s="54"/>
      <c r="R18" s="54">
        <f t="shared" si="1"/>
        <v>1050823</v>
      </c>
      <c r="S18" s="56">
        <f>'[1]Access-Out'!N18</f>
        <v>1050823</v>
      </c>
      <c r="T18" s="55">
        <f t="shared" si="2"/>
        <v>1</v>
      </c>
      <c r="U18" s="54">
        <f>'[1]Access-Out'!O18</f>
        <v>389097.59</v>
      </c>
      <c r="V18" s="55">
        <f t="shared" si="3"/>
        <v>0.37027890520097106</v>
      </c>
      <c r="W18" s="54">
        <f>'[1]Access-Out'!P18</f>
        <v>376869.63</v>
      </c>
      <c r="X18" s="55">
        <f t="shared" si="4"/>
        <v>0.3586423498534006</v>
      </c>
    </row>
    <row r="19" spans="1:24" ht="25.5" customHeight="1" x14ac:dyDescent="0.2">
      <c r="A19" s="49" t="str">
        <f>+'[1]Access-Out'!A19</f>
        <v>12104</v>
      </c>
      <c r="B19" s="50" t="str">
        <f>+'[1]Access-Out'!B19</f>
        <v>TRIBUNAL REGIONAL FEDERAL DA 3A. REGIAO</v>
      </c>
      <c r="C19" s="49" t="str">
        <f>CONCATENATE('[1]Access-Out'!C19,".",'[1]Access-Out'!D19)</f>
        <v>02.131</v>
      </c>
      <c r="D19" s="49" t="str">
        <f>CONCATENATE('[1]Access-Out'!E19,".",'[1]Access-Out'!G19)</f>
        <v>0569.219I</v>
      </c>
      <c r="E19" s="50" t="str">
        <f>+'[1]Access-Out'!F19</f>
        <v>PRESTACAO JURISDICIONAL NA JUSTICA FEDERAL</v>
      </c>
      <c r="F19" s="50" t="str">
        <f>+'[1]Access-Out'!H19</f>
        <v>PUBLICIDADE INSTITUCIONAL E DE UTILIDADE PUBLICA</v>
      </c>
      <c r="G19" s="49" t="str">
        <f>IF('[1]Access-Out'!I19="1","F","S")</f>
        <v>F</v>
      </c>
      <c r="H19" s="49" t="str">
        <f>+'[1]Access-Out'!J19</f>
        <v>0100</v>
      </c>
      <c r="I19" s="50" t="str">
        <f>+'[1]Access-Out'!K19</f>
        <v>RECURSOS ORDINARIOS</v>
      </c>
      <c r="J19" s="49" t="str">
        <f>+'[1]Access-Out'!L19</f>
        <v>3</v>
      </c>
      <c r="K19" s="52"/>
      <c r="L19" s="52"/>
      <c r="M19" s="52"/>
      <c r="N19" s="52">
        <f t="shared" si="0"/>
        <v>0</v>
      </c>
      <c r="O19" s="52"/>
      <c r="P19" s="54">
        <f>'[1]Access-Out'!M19</f>
        <v>362232</v>
      </c>
      <c r="Q19" s="54"/>
      <c r="R19" s="54">
        <f t="shared" si="1"/>
        <v>362232</v>
      </c>
      <c r="S19" s="56">
        <f>'[1]Access-Out'!N19</f>
        <v>362231.2</v>
      </c>
      <c r="T19" s="55">
        <f t="shared" si="2"/>
        <v>0.9999977914706597</v>
      </c>
      <c r="U19" s="54">
        <f>'[1]Access-Out'!O19</f>
        <v>362231.2</v>
      </c>
      <c r="V19" s="55">
        <f t="shared" si="3"/>
        <v>0.9999977914706597</v>
      </c>
      <c r="W19" s="54">
        <f>'[1]Access-Out'!P19</f>
        <v>362231.2</v>
      </c>
      <c r="X19" s="55">
        <f t="shared" si="4"/>
        <v>0.9999977914706597</v>
      </c>
    </row>
    <row r="20" spans="1:24" ht="25.5" customHeight="1" x14ac:dyDescent="0.2">
      <c r="A20" s="49" t="str">
        <f>+'[1]Access-Out'!A20</f>
        <v>12104</v>
      </c>
      <c r="B20" s="50" t="str">
        <f>+'[1]Access-Out'!B20</f>
        <v>TRIBUNAL REGIONAL FEDERAL DA 3A. REGIAO</v>
      </c>
      <c r="C20" s="49" t="str">
        <f>CONCATENATE('[1]Access-Out'!C20,".",'[1]Access-Out'!D20)</f>
        <v>02.301</v>
      </c>
      <c r="D20" s="49" t="str">
        <f>CONCATENATE('[1]Access-Out'!E20,".",'[1]Access-Out'!G20)</f>
        <v>0569.2004</v>
      </c>
      <c r="E20" s="50" t="str">
        <f>+'[1]Access-Out'!F20</f>
        <v>PRESTACAO JURISDICIONAL NA JUSTICA FEDERAL</v>
      </c>
      <c r="F20" s="50" t="str">
        <f>+'[1]Access-Out'!H20</f>
        <v>ASSISTENCIA MEDICA E ODONTOLOGICA AOS SERVIDORES CIVIS, EMPR</v>
      </c>
      <c r="G20" s="49" t="str">
        <f>IF('[1]Access-Out'!I20="1","F","S")</f>
        <v>S</v>
      </c>
      <c r="H20" s="49" t="str">
        <f>+'[1]Access-Out'!J20</f>
        <v>0100</v>
      </c>
      <c r="I20" s="50" t="str">
        <f>+'[1]Access-Out'!K20</f>
        <v>RECURSOS ORDINARIOS</v>
      </c>
      <c r="J20" s="49" t="str">
        <f>+'[1]Access-Out'!L20</f>
        <v>4</v>
      </c>
      <c r="K20" s="52"/>
      <c r="L20" s="52"/>
      <c r="M20" s="52"/>
      <c r="N20" s="52">
        <f t="shared" si="0"/>
        <v>0</v>
      </c>
      <c r="O20" s="52"/>
      <c r="P20" s="54">
        <f>'[1]Access-Out'!M20</f>
        <v>30000</v>
      </c>
      <c r="Q20" s="54"/>
      <c r="R20" s="54">
        <f t="shared" si="1"/>
        <v>30000</v>
      </c>
      <c r="S20" s="56">
        <f>'[1]Access-Out'!N20</f>
        <v>0</v>
      </c>
      <c r="T20" s="55">
        <f t="shared" si="2"/>
        <v>0</v>
      </c>
      <c r="U20" s="54">
        <f>'[1]Access-Out'!O20</f>
        <v>0</v>
      </c>
      <c r="V20" s="55">
        <f t="shared" si="3"/>
        <v>0</v>
      </c>
      <c r="W20" s="54">
        <f>'[1]Access-Out'!P20</f>
        <v>0</v>
      </c>
      <c r="X20" s="55">
        <f t="shared" si="4"/>
        <v>0</v>
      </c>
    </row>
    <row r="21" spans="1:24" ht="25.5" customHeight="1" x14ac:dyDescent="0.2">
      <c r="A21" s="49" t="str">
        <f>+'[1]Access-Out'!A21</f>
        <v>12104</v>
      </c>
      <c r="B21" s="50" t="str">
        <f>+'[1]Access-Out'!B21</f>
        <v>TRIBUNAL REGIONAL FEDERAL DA 3A. REGIAO</v>
      </c>
      <c r="C21" s="49" t="str">
        <f>CONCATENATE('[1]Access-Out'!C21,".",'[1]Access-Out'!D21)</f>
        <v>02.301</v>
      </c>
      <c r="D21" s="49" t="str">
        <f>CONCATENATE('[1]Access-Out'!E21,".",'[1]Access-Out'!G21)</f>
        <v>0569.2004</v>
      </c>
      <c r="E21" s="50" t="str">
        <f>+'[1]Access-Out'!F21</f>
        <v>PRESTACAO JURISDICIONAL NA JUSTICA FEDERAL</v>
      </c>
      <c r="F21" s="50" t="str">
        <f>+'[1]Access-Out'!H21</f>
        <v>ASSISTENCIA MEDICA E ODONTOLOGICA AOS SERVIDORES CIVIS, EMPR</v>
      </c>
      <c r="G21" s="49" t="str">
        <f>IF('[1]Access-Out'!I21="1","F","S")</f>
        <v>S</v>
      </c>
      <c r="H21" s="49" t="str">
        <f>+'[1]Access-Out'!J21</f>
        <v>0100</v>
      </c>
      <c r="I21" s="50" t="str">
        <f>+'[1]Access-Out'!K21</f>
        <v>RECURSOS ORDINARIOS</v>
      </c>
      <c r="J21" s="49" t="str">
        <f>+'[1]Access-Out'!L21</f>
        <v>3</v>
      </c>
      <c r="K21" s="52"/>
      <c r="L21" s="52"/>
      <c r="M21" s="52"/>
      <c r="N21" s="52">
        <f t="shared" si="0"/>
        <v>0</v>
      </c>
      <c r="O21" s="52"/>
      <c r="P21" s="54">
        <f>'[1]Access-Out'!M21</f>
        <v>12627780</v>
      </c>
      <c r="Q21" s="54"/>
      <c r="R21" s="54">
        <f t="shared" si="1"/>
        <v>12627780</v>
      </c>
      <c r="S21" s="56">
        <f>'[1]Access-Out'!N21</f>
        <v>11629304.279999999</v>
      </c>
      <c r="T21" s="55">
        <f t="shared" si="2"/>
        <v>0.92093022526524848</v>
      </c>
      <c r="U21" s="54">
        <f>'[1]Access-Out'!O21</f>
        <v>8313512.3300000001</v>
      </c>
      <c r="V21" s="55">
        <f t="shared" si="3"/>
        <v>0.65835105853918896</v>
      </c>
      <c r="W21" s="54">
        <f>'[1]Access-Out'!P21</f>
        <v>8313512.3300000001</v>
      </c>
      <c r="X21" s="55">
        <f t="shared" si="4"/>
        <v>0.65835105853918896</v>
      </c>
    </row>
    <row r="22" spans="1:24" ht="25.5" customHeight="1" x14ac:dyDescent="0.2">
      <c r="A22" s="49" t="str">
        <f>+'[1]Access-Out'!A22</f>
        <v>12104</v>
      </c>
      <c r="B22" s="50" t="str">
        <f>+'[1]Access-Out'!B22</f>
        <v>TRIBUNAL REGIONAL FEDERAL DA 3A. REGIAO</v>
      </c>
      <c r="C22" s="49" t="str">
        <f>CONCATENATE('[1]Access-Out'!C22,".",'[1]Access-Out'!D22)</f>
        <v>02.331</v>
      </c>
      <c r="D22" s="49" t="str">
        <f>CONCATENATE('[1]Access-Out'!E22,".",'[1]Access-Out'!G22)</f>
        <v>0569.212B</v>
      </c>
      <c r="E22" s="50" t="str">
        <f>+'[1]Access-Out'!F22</f>
        <v>PRESTACAO JURISDICIONAL NA JUSTICA FEDERAL</v>
      </c>
      <c r="F22" s="50" t="str">
        <f>+'[1]Access-Out'!H22</f>
        <v>BENEFICIOS OBRIGATORIOS AOS SERVIDORES CIVIS, EMPREGADOS, MI</v>
      </c>
      <c r="G22" s="49" t="str">
        <f>IF('[1]Access-Out'!I22="1","F","S")</f>
        <v>F</v>
      </c>
      <c r="H22" s="49" t="str">
        <f>+'[1]Access-Out'!J22</f>
        <v>0100</v>
      </c>
      <c r="I22" s="50" t="str">
        <f>+'[1]Access-Out'!K22</f>
        <v>RECURSOS ORDINARIOS</v>
      </c>
      <c r="J22" s="49" t="str">
        <f>+'[1]Access-Out'!L22</f>
        <v>3</v>
      </c>
      <c r="K22" s="52"/>
      <c r="L22" s="52"/>
      <c r="M22" s="52"/>
      <c r="N22" s="52">
        <f t="shared" si="0"/>
        <v>0</v>
      </c>
      <c r="O22" s="52"/>
      <c r="P22" s="54">
        <f>'[1]Access-Out'!M22</f>
        <v>23726828.559999999</v>
      </c>
      <c r="Q22" s="54"/>
      <c r="R22" s="54">
        <f t="shared" si="1"/>
        <v>23726828.559999999</v>
      </c>
      <c r="S22" s="56">
        <f>'[1]Access-Out'!N22</f>
        <v>23706828.559999999</v>
      </c>
      <c r="T22" s="55">
        <f t="shared" si="2"/>
        <v>0.99915707234325801</v>
      </c>
      <c r="U22" s="54">
        <f>'[1]Access-Out'!O22</f>
        <v>18724637.920000002</v>
      </c>
      <c r="V22" s="55">
        <f t="shared" si="3"/>
        <v>0.78917575826240149</v>
      </c>
      <c r="W22" s="54">
        <f>'[1]Access-Out'!P22</f>
        <v>18724637.920000002</v>
      </c>
      <c r="X22" s="55">
        <f t="shared" si="4"/>
        <v>0.78917575826240149</v>
      </c>
    </row>
    <row r="23" spans="1:24" ht="25.5" customHeight="1" x14ac:dyDescent="0.2">
      <c r="A23" s="49" t="str">
        <f>+'[1]Access-Out'!A23</f>
        <v>12104</v>
      </c>
      <c r="B23" s="50" t="str">
        <f>+'[1]Access-Out'!B23</f>
        <v>TRIBUNAL REGIONAL FEDERAL DA 3A. REGIAO</v>
      </c>
      <c r="C23" s="49" t="str">
        <f>CONCATENATE('[1]Access-Out'!C23,".",'[1]Access-Out'!D23)</f>
        <v>02.846</v>
      </c>
      <c r="D23" s="49" t="str">
        <f>CONCATENATE('[1]Access-Out'!E23,".",'[1]Access-Out'!G23)</f>
        <v>0569.09HB</v>
      </c>
      <c r="E23" s="50" t="str">
        <f>+'[1]Access-Out'!F23</f>
        <v>PRESTACAO JURISDICIONAL NA JUSTICA FEDERAL</v>
      </c>
      <c r="F23" s="50" t="str">
        <f>+'[1]Access-Out'!H23</f>
        <v>CONTRIBUICAO DA UNIAO, DE SUAS AUTARQUIAS E FUNDACOES PARA O</v>
      </c>
      <c r="G23" s="49" t="str">
        <f>IF('[1]Access-Out'!I23="1","F","S")</f>
        <v>F</v>
      </c>
      <c r="H23" s="49" t="str">
        <f>+'[1]Access-Out'!J23</f>
        <v>0100</v>
      </c>
      <c r="I23" s="50" t="str">
        <f>+'[1]Access-Out'!K23</f>
        <v>RECURSOS ORDINARIOS</v>
      </c>
      <c r="J23" s="49" t="str">
        <f>+'[1]Access-Out'!L23</f>
        <v>1</v>
      </c>
      <c r="K23" s="52"/>
      <c r="L23" s="52"/>
      <c r="M23" s="52"/>
      <c r="N23" s="52">
        <f t="shared" si="0"/>
        <v>0</v>
      </c>
      <c r="O23" s="52"/>
      <c r="P23" s="54">
        <f>'[1]Access-Out'!M23</f>
        <v>54799583.280000001</v>
      </c>
      <c r="Q23" s="54"/>
      <c r="R23" s="54">
        <f t="shared" si="1"/>
        <v>54799583.280000001</v>
      </c>
      <c r="S23" s="56">
        <f>'[1]Access-Out'!N23</f>
        <v>54799583.280000001</v>
      </c>
      <c r="T23" s="55">
        <f t="shared" si="2"/>
        <v>1</v>
      </c>
      <c r="U23" s="54">
        <f>'[1]Access-Out'!O23</f>
        <v>54799583.280000001</v>
      </c>
      <c r="V23" s="55">
        <f t="shared" si="3"/>
        <v>1</v>
      </c>
      <c r="W23" s="54">
        <f>'[1]Access-Out'!P23</f>
        <v>54799583.280000001</v>
      </c>
      <c r="X23" s="55">
        <f t="shared" si="4"/>
        <v>1</v>
      </c>
    </row>
    <row r="24" spans="1:24" ht="25.5" customHeight="1" x14ac:dyDescent="0.2">
      <c r="A24" s="49" t="str">
        <f>+'[1]Access-Out'!A24</f>
        <v>12104</v>
      </c>
      <c r="B24" s="50" t="str">
        <f>+'[1]Access-Out'!B24</f>
        <v>TRIBUNAL REGIONAL FEDERAL DA 3A. REGIAO</v>
      </c>
      <c r="C24" s="49" t="str">
        <f>CONCATENATE('[1]Access-Out'!C24,".",'[1]Access-Out'!D24)</f>
        <v>09.272</v>
      </c>
      <c r="D24" s="49" t="str">
        <f>CONCATENATE('[1]Access-Out'!E24,".",'[1]Access-Out'!G24)</f>
        <v>0089.0181</v>
      </c>
      <c r="E24" s="50" t="str">
        <f>+'[1]Access-Out'!F24</f>
        <v>PREVIDENCIA DE INATIVOS E PENSIONISTAS DA UNIAO</v>
      </c>
      <c r="F24" s="50" t="str">
        <f>+'[1]Access-Out'!H24</f>
        <v>APOSENTADORIAS E PENSOES CIVIS DA UNIAO</v>
      </c>
      <c r="G24" s="49" t="str">
        <f>IF('[1]Access-Out'!I24="1","F","S")</f>
        <v>S</v>
      </c>
      <c r="H24" s="49" t="str">
        <f>+'[1]Access-Out'!J24</f>
        <v>0156</v>
      </c>
      <c r="I24" s="50" t="str">
        <f>+'[1]Access-Out'!K24</f>
        <v>CONTRIBUICAO PLANO SEGURIDADE SOCIAL SERVIDOR</v>
      </c>
      <c r="J24" s="49" t="str">
        <f>+'[1]Access-Out'!L24</f>
        <v>1</v>
      </c>
      <c r="K24" s="52"/>
      <c r="L24" s="52"/>
      <c r="M24" s="52"/>
      <c r="N24" s="52">
        <f t="shared" si="0"/>
        <v>0</v>
      </c>
      <c r="O24" s="52"/>
      <c r="P24" s="54">
        <f>'[1]Access-Out'!M24</f>
        <v>46879364</v>
      </c>
      <c r="Q24" s="54"/>
      <c r="R24" s="54">
        <f t="shared" si="1"/>
        <v>46879364</v>
      </c>
      <c r="S24" s="56">
        <f>'[1]Access-Out'!N24</f>
        <v>46879364</v>
      </c>
      <c r="T24" s="55">
        <f t="shared" si="2"/>
        <v>1</v>
      </c>
      <c r="U24" s="54">
        <f>'[1]Access-Out'!O24</f>
        <v>46877163.850000001</v>
      </c>
      <c r="V24" s="55">
        <f t="shared" si="3"/>
        <v>0.99995306783598858</v>
      </c>
      <c r="W24" s="54">
        <f>'[1]Access-Out'!P24</f>
        <v>46877163.850000001</v>
      </c>
      <c r="X24" s="55">
        <f t="shared" si="4"/>
        <v>0.99995306783598858</v>
      </c>
    </row>
    <row r="25" spans="1:24" ht="25.5" customHeight="1" x14ac:dyDescent="0.2">
      <c r="A25" s="49" t="str">
        <f>+'[1]Access-Out'!A25</f>
        <v>12104</v>
      </c>
      <c r="B25" s="50" t="str">
        <f>+'[1]Access-Out'!B25</f>
        <v>TRIBUNAL REGIONAL FEDERAL DA 3A. REGIAO</v>
      </c>
      <c r="C25" s="49" t="str">
        <f>CONCATENATE('[1]Access-Out'!C25,".",'[1]Access-Out'!D25)</f>
        <v>09.272</v>
      </c>
      <c r="D25" s="49" t="str">
        <f>CONCATENATE('[1]Access-Out'!E25,".",'[1]Access-Out'!G25)</f>
        <v>0089.0181</v>
      </c>
      <c r="E25" s="50" t="str">
        <f>+'[1]Access-Out'!F25</f>
        <v>PREVIDENCIA DE INATIVOS E PENSIONISTAS DA UNIAO</v>
      </c>
      <c r="F25" s="50" t="str">
        <f>+'[1]Access-Out'!H25</f>
        <v>APOSENTADORIAS E PENSOES CIVIS DA UNIAO</v>
      </c>
      <c r="G25" s="49" t="str">
        <f>IF('[1]Access-Out'!I25="1","F","S")</f>
        <v>S</v>
      </c>
      <c r="H25" s="49" t="str">
        <f>+'[1]Access-Out'!J25</f>
        <v>0169</v>
      </c>
      <c r="I25" s="50" t="str">
        <f>+'[1]Access-Out'!K25</f>
        <v>CONTRIB.PATRONAL P/PLANO DE SEGURID.SOC.SERV.</v>
      </c>
      <c r="J25" s="49" t="str">
        <f>+'[1]Access-Out'!L25</f>
        <v>1</v>
      </c>
      <c r="K25" s="52"/>
      <c r="L25" s="52"/>
      <c r="M25" s="52"/>
      <c r="N25" s="52">
        <f t="shared" si="0"/>
        <v>0</v>
      </c>
      <c r="O25" s="52"/>
      <c r="P25" s="54">
        <f>'[1]Access-Out'!M25</f>
        <v>65399888.729999997</v>
      </c>
      <c r="Q25" s="54"/>
      <c r="R25" s="54">
        <f t="shared" si="1"/>
        <v>65399888.729999997</v>
      </c>
      <c r="S25" s="56">
        <f>'[1]Access-Out'!N25</f>
        <v>65399888.729999997</v>
      </c>
      <c r="T25" s="55">
        <f t="shared" si="2"/>
        <v>1</v>
      </c>
      <c r="U25" s="54">
        <f>'[1]Access-Out'!O25</f>
        <v>65399419.909999996</v>
      </c>
      <c r="V25" s="55">
        <f t="shared" si="3"/>
        <v>0.9999928314862746</v>
      </c>
      <c r="W25" s="54">
        <f>'[1]Access-Out'!P25</f>
        <v>64693052.299999997</v>
      </c>
      <c r="X25" s="55">
        <f t="shared" si="4"/>
        <v>0.98919208512849099</v>
      </c>
    </row>
    <row r="26" spans="1:24" ht="25.5" customHeight="1" thickBot="1" x14ac:dyDescent="0.25">
      <c r="A26" s="49" t="str">
        <f>+'[1]Access-Out'!A26</f>
        <v>12104</v>
      </c>
      <c r="B26" s="50" t="str">
        <f>+'[1]Access-Out'!B26</f>
        <v>TRIBUNAL REGIONAL FEDERAL DA 3A. REGIAO</v>
      </c>
      <c r="C26" s="49" t="str">
        <f>CONCATENATE('[1]Access-Out'!C26,".",'[1]Access-Out'!D26)</f>
        <v>28.846</v>
      </c>
      <c r="D26" s="49" t="str">
        <f>CONCATENATE('[1]Access-Out'!E26,".",'[1]Access-Out'!G26)</f>
        <v>0909.0536</v>
      </c>
      <c r="E26" s="50" t="str">
        <f>+'[1]Access-Out'!F26</f>
        <v>OPERACOES ESPECIAIS: OUTROS ENCARGOS ESPECIAIS</v>
      </c>
      <c r="F26" s="50" t="str">
        <f>+'[1]Access-Out'!H26</f>
        <v>BENEFICIOS E PENSOES INDENIZATORIAS DECORRENTES DE LEGISLACA</v>
      </c>
      <c r="G26" s="49" t="str">
        <f>IF('[1]Access-Out'!I26="1","F","S")</f>
        <v>S</v>
      </c>
      <c r="H26" s="49" t="str">
        <f>+'[1]Access-Out'!J26</f>
        <v>0100</v>
      </c>
      <c r="I26" s="50" t="str">
        <f>+'[1]Access-Out'!K26</f>
        <v>RECURSOS ORDINARIOS</v>
      </c>
      <c r="J26" s="49" t="str">
        <f>+'[1]Access-Out'!L26</f>
        <v>3</v>
      </c>
      <c r="K26" s="52"/>
      <c r="L26" s="52"/>
      <c r="M26" s="52"/>
      <c r="N26" s="52">
        <f t="shared" si="0"/>
        <v>0</v>
      </c>
      <c r="O26" s="52"/>
      <c r="P26" s="54">
        <f>'[1]Access-Out'!M26</f>
        <v>20004</v>
      </c>
      <c r="Q26" s="54"/>
      <c r="R26" s="54">
        <f t="shared" si="1"/>
        <v>20004</v>
      </c>
      <c r="S26" s="56">
        <f>'[1]Access-Out'!N26</f>
        <v>20004</v>
      </c>
      <c r="T26" s="55">
        <f t="shared" si="2"/>
        <v>1</v>
      </c>
      <c r="U26" s="54">
        <f>'[1]Access-Out'!O26</f>
        <v>15503.05</v>
      </c>
      <c r="V26" s="55">
        <f t="shared" si="3"/>
        <v>0.77499750049990002</v>
      </c>
      <c r="W26" s="54">
        <f>'[1]Access-Out'!P26</f>
        <v>15503.05</v>
      </c>
      <c r="X26" s="55">
        <f t="shared" si="4"/>
        <v>0.77499750049990002</v>
      </c>
    </row>
    <row r="27" spans="1:24" ht="25.5" customHeight="1" thickBot="1" x14ac:dyDescent="0.25">
      <c r="A27" s="15" t="s">
        <v>48</v>
      </c>
      <c r="B27" s="57"/>
      <c r="C27" s="57"/>
      <c r="D27" s="57"/>
      <c r="E27" s="57"/>
      <c r="F27" s="57"/>
      <c r="G27" s="57"/>
      <c r="H27" s="57"/>
      <c r="I27" s="57"/>
      <c r="J27" s="16"/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f>SUM(P9:P26)</f>
        <v>615646277.56000006</v>
      </c>
      <c r="Q27" s="59">
        <f>SUM(Q9:Q26)</f>
        <v>0</v>
      </c>
      <c r="R27" s="59">
        <f>SUM(R9:R26)</f>
        <v>615646277.56000006</v>
      </c>
      <c r="S27" s="59">
        <f>SUM(S9:S26)</f>
        <v>610782428.33000004</v>
      </c>
      <c r="T27" s="60">
        <f t="shared" si="2"/>
        <v>0.9920996042576965</v>
      </c>
      <c r="U27" s="59">
        <f>SUM(U9:U26)</f>
        <v>578937511.88999987</v>
      </c>
      <c r="V27" s="60">
        <f t="shared" si="3"/>
        <v>0.94037360898942068</v>
      </c>
      <c r="W27" s="59">
        <f>SUM(W9:W26)</f>
        <v>571265786.94999993</v>
      </c>
      <c r="X27" s="60">
        <f t="shared" si="4"/>
        <v>0.92791235450022702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1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7:C8"/>
    <mergeCell ref="D7:D8"/>
    <mergeCell ref="E7:F7"/>
    <mergeCell ref="G7:G8"/>
    <mergeCell ref="H7:I7"/>
    <mergeCell ref="J7:J8"/>
    <mergeCell ref="A5:X5"/>
    <mergeCell ref="A6:J6"/>
    <mergeCell ref="K6:K7"/>
    <mergeCell ref="L6:M6"/>
    <mergeCell ref="N6:N7"/>
    <mergeCell ref="O6:O7"/>
    <mergeCell ref="P6:Q6"/>
    <mergeCell ref="R6:R7"/>
    <mergeCell ref="S6:X6"/>
    <mergeCell ref="A7:B7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2019-11-13T21:49:56Z</dcterms:created>
  <dcterms:modified xsi:type="dcterms:W3CDTF">2019-11-13T21:50:23Z</dcterms:modified>
</cp:coreProperties>
</file>