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i" sheetId="1" r:id="rId1"/>
  </sheets>
  <externalReferences>
    <externalReference r:id="rId2"/>
  </externalReferences>
  <definedNames>
    <definedName name="_xlnm.Print_Area" localSheetId="0">Mai!$A$1:$X$29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7" i="1" l="1"/>
  <c r="R13" i="1"/>
  <c r="T13" i="1" s="1"/>
  <c r="R21" i="1"/>
  <c r="R17" i="1"/>
  <c r="R25" i="1"/>
  <c r="X25" i="1" s="1"/>
  <c r="X13" i="1"/>
  <c r="X21" i="1"/>
  <c r="T21" i="1"/>
  <c r="V21" i="1"/>
  <c r="V10" i="1"/>
  <c r="X10" i="1"/>
  <c r="T10" i="1"/>
  <c r="V18" i="1"/>
  <c r="X18" i="1"/>
  <c r="T18" i="1"/>
  <c r="V26" i="1"/>
  <c r="X26" i="1"/>
  <c r="T26" i="1"/>
  <c r="V14" i="1"/>
  <c r="X14" i="1"/>
  <c r="T14" i="1"/>
  <c r="V22" i="1"/>
  <c r="X22" i="1"/>
  <c r="T22" i="1"/>
  <c r="X17" i="1"/>
  <c r="T17" i="1"/>
  <c r="V17" i="1"/>
  <c r="V25" i="1"/>
  <c r="T11" i="1"/>
  <c r="X11" i="1"/>
  <c r="T15" i="1"/>
  <c r="X15" i="1"/>
  <c r="T19" i="1"/>
  <c r="X19" i="1"/>
  <c r="T23" i="1"/>
  <c r="X23" i="1"/>
  <c r="V12" i="1"/>
  <c r="V16" i="1"/>
  <c r="V20" i="1"/>
  <c r="V24" i="1"/>
  <c r="S27" i="1"/>
  <c r="W27" i="1"/>
  <c r="P27" i="1"/>
  <c r="T12" i="1"/>
  <c r="T16" i="1"/>
  <c r="T20" i="1"/>
  <c r="T24" i="1"/>
  <c r="T25" i="1" l="1"/>
  <c r="V13" i="1"/>
  <c r="R27" i="1"/>
  <c r="T27" i="1" s="1"/>
  <c r="X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<sst xmlns="http://schemas.openxmlformats.org/spreadsheetml/2006/main" count="55" uniqueCount="51">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</sst>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4351856</v>
          </cell>
          <cell r="N11">
            <v>29689.45</v>
          </cell>
          <cell r="O11">
            <v>20654.72</v>
          </cell>
          <cell r="P11">
            <v>1448.72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41016024</v>
          </cell>
          <cell r="N12">
            <v>32820724.010000002</v>
          </cell>
          <cell r="O12">
            <v>10851942.73</v>
          </cell>
          <cell r="P12">
            <v>9891705.6999999993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8868324.1600000001</v>
          </cell>
          <cell r="O13">
            <v>1932545.73</v>
          </cell>
          <cell r="P13">
            <v>1374026.99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3500000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15TN</v>
          </cell>
          <cell r="H15" t="str">
            <v>AQUISICAO DE IMOVEIS PARA FUNCIONAMENTO DO TRF DA 3. REGIAO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5</v>
          </cell>
          <cell r="M15">
            <v>7610000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177324296.16</v>
          </cell>
          <cell r="N16">
            <v>177324296.16</v>
          </cell>
          <cell r="O16">
            <v>177314856.75999999</v>
          </cell>
          <cell r="P16">
            <v>175839314.53999999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123795</v>
          </cell>
          <cell r="N17">
            <v>123795</v>
          </cell>
          <cell r="O17">
            <v>13298</v>
          </cell>
          <cell r="P17">
            <v>13298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722437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722436</v>
          </cell>
          <cell r="N19">
            <v>722436</v>
          </cell>
          <cell r="O19">
            <v>35251.17</v>
          </cell>
          <cell r="P19">
            <v>35251.17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29495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12321242</v>
          </cell>
          <cell r="N22">
            <v>11577126.42</v>
          </cell>
          <cell r="O22">
            <v>3319904.92</v>
          </cell>
          <cell r="P22">
            <v>3319904.92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22669887.719999999</v>
          </cell>
          <cell r="N23">
            <v>22669887.719999999</v>
          </cell>
          <cell r="O23">
            <v>9037775.9499999993</v>
          </cell>
          <cell r="P23">
            <v>9037775.9499999993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31168988.640000001</v>
          </cell>
          <cell r="N24">
            <v>31168988.640000001</v>
          </cell>
          <cell r="O24">
            <v>31168988.640000001</v>
          </cell>
          <cell r="P24">
            <v>31168988.640000001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62965649.32</v>
          </cell>
          <cell r="N25">
            <v>62965649.32</v>
          </cell>
          <cell r="O25">
            <v>62965649.32</v>
          </cell>
          <cell r="P25">
            <v>62227820.969999999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20716</v>
          </cell>
          <cell r="N26">
            <v>20716</v>
          </cell>
          <cell r="O26">
            <v>8273.91</v>
          </cell>
          <cell r="P26">
            <v>8273.91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43952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+'[1]Access-Mai'!A10</f>
        <v>12104</v>
      </c>
      <c r="B10" s="39" t="str">
        <f>+'[1]Access-Mai'!B10</f>
        <v>TRIBUNAL REGIONAL FEDERAL DA 3A. REGIAO</v>
      </c>
      <c r="C10" s="40" t="str">
        <f>CONCATENATE('[1]Access-Mai'!C10,".",'[1]Access-Mai'!D10)</f>
        <v>02.061</v>
      </c>
      <c r="D10" s="40" t="str">
        <f>CONCATENATE('[1]Access-Mai'!E10,".",'[1]Access-Mai'!G10)</f>
        <v>0033.4224</v>
      </c>
      <c r="E10" s="39" t="str">
        <f>+'[1]Access-Mai'!F10</f>
        <v>PROGRAMA DE GESTAO E MANUTENCAO DO PODER JUDICIARIO</v>
      </c>
      <c r="F10" s="41" t="str">
        <f>+'[1]Access-Mai'!H10</f>
        <v>ASSISTENCIA JURIDICA A PESSOAS CARENTES</v>
      </c>
      <c r="G10" s="38" t="str">
        <f>IF('[1]Access-Mai'!I10="1","F","S")</f>
        <v>F</v>
      </c>
      <c r="H10" s="38" t="str">
        <f>+'[1]Access-Mai'!J10</f>
        <v>0100</v>
      </c>
      <c r="I10" s="42" t="str">
        <f>+'[1]Access-Mai'!K10</f>
        <v>RECURSOS PRIMARIOS DE LIVRE APLICACAO</v>
      </c>
      <c r="J10" s="38" t="str">
        <f>+'[1]Access-Mai'!L10</f>
        <v>3</v>
      </c>
      <c r="K10" s="43"/>
      <c r="L10" s="44"/>
      <c r="M10" s="44"/>
      <c r="N10" s="45">
        <f>+K10+L10-M10</f>
        <v>0</v>
      </c>
      <c r="O10" s="43"/>
      <c r="P10" s="46">
        <f>'[1]Access-Mai'!M10</f>
        <v>15000</v>
      </c>
      <c r="Q10" s="46"/>
      <c r="R10" s="46">
        <f>N10-O10+P10</f>
        <v>15000</v>
      </c>
      <c r="S10" s="47">
        <f>'[1]Access-Mai'!N10</f>
        <v>15000</v>
      </c>
      <c r="T10" s="48">
        <f>IF(R10&gt;0,S10/R10,0)</f>
        <v>1</v>
      </c>
      <c r="U10" s="46">
        <f>'[1]Access-Mai'!O10</f>
        <v>0</v>
      </c>
      <c r="V10" s="49">
        <f>IF(R10&gt;0,U10/R10,0)</f>
        <v>0</v>
      </c>
      <c r="W10" s="46">
        <f>'[1]Access-Mai'!P10</f>
        <v>0</v>
      </c>
      <c r="X10" s="49">
        <f>IF(R10&gt;0,W10/R10,0)</f>
        <v>0</v>
      </c>
    </row>
    <row r="11" spans="1:24" ht="25.5" customHeight="1" x14ac:dyDescent="0.2">
      <c r="A11" s="50" t="str">
        <f>+'[1]Access-Mai'!A11</f>
        <v>12104</v>
      </c>
      <c r="B11" s="51" t="str">
        <f>+'[1]Access-Mai'!B11</f>
        <v>TRIBUNAL REGIONAL FEDERAL DA 3A. REGIAO</v>
      </c>
      <c r="C11" s="50" t="str">
        <f>CONCATENATE('[1]Access-Mai'!C11,".",'[1]Access-Mai'!D11)</f>
        <v>02.061</v>
      </c>
      <c r="D11" s="50" t="str">
        <f>CONCATENATE('[1]Access-Mai'!E11,".",'[1]Access-Mai'!G11)</f>
        <v>0033.4257</v>
      </c>
      <c r="E11" s="51" t="str">
        <f>+'[1]Access-Mai'!F11</f>
        <v>PROGRAMA DE GESTAO E MANUTENCAO DO PODER JUDICIARIO</v>
      </c>
      <c r="F11" s="52" t="str">
        <f>+'[1]Access-Mai'!H11</f>
        <v>JULGAMENTO DE CAUSAS NA JUSTICA FEDERAL</v>
      </c>
      <c r="G11" s="50" t="str">
        <f>IF('[1]Access-Mai'!I11="1","F","S")</f>
        <v>F</v>
      </c>
      <c r="H11" s="50" t="str">
        <f>+'[1]Access-Mai'!J11</f>
        <v>0100</v>
      </c>
      <c r="I11" s="51" t="str">
        <f>+'[1]Access-Mai'!K11</f>
        <v>RECURSOS PRIMARIOS DE LIVRE APLICACAO</v>
      </c>
      <c r="J11" s="50" t="str">
        <f>+'[1]Access-Mai'!L11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'[1]Access-Mai'!M11</f>
        <v>4351856</v>
      </c>
      <c r="Q11" s="55"/>
      <c r="R11" s="55">
        <f t="shared" ref="R11:R26" si="1">N11-O11+P11</f>
        <v>4351856</v>
      </c>
      <c r="S11" s="56">
        <f>'[1]Access-Mai'!N11</f>
        <v>29689.45</v>
      </c>
      <c r="T11" s="57">
        <f t="shared" ref="T11:T27" si="2">IF(R11&gt;0,S11/R11,0)</f>
        <v>6.8222500928339543E-3</v>
      </c>
      <c r="U11" s="55">
        <f>'[1]Access-Mai'!O11</f>
        <v>20654.72</v>
      </c>
      <c r="V11" s="57">
        <f t="shared" ref="V11:V27" si="3">IF(R11&gt;0,U11/R11,0)</f>
        <v>4.7461864546988692E-3</v>
      </c>
      <c r="W11" s="55">
        <f>'[1]Access-Mai'!P11</f>
        <v>1448.72</v>
      </c>
      <c r="X11" s="57">
        <f t="shared" ref="X11:X27" si="4">IF(R11&gt;0,W11/R11,0)</f>
        <v>3.3289704438749815E-4</v>
      </c>
    </row>
    <row r="12" spans="1:24" ht="25.5" customHeight="1" x14ac:dyDescent="0.2">
      <c r="A12" s="50" t="str">
        <f>+'[1]Access-Mai'!A12</f>
        <v>12104</v>
      </c>
      <c r="B12" s="51" t="str">
        <f>+'[1]Access-Mai'!B12</f>
        <v>TRIBUNAL REGIONAL FEDERAL DA 3A. REGIAO</v>
      </c>
      <c r="C12" s="50" t="str">
        <f>CONCATENATE('[1]Access-Mai'!C12,".",'[1]Access-Mai'!D12)</f>
        <v>02.061</v>
      </c>
      <c r="D12" s="50" t="str">
        <f>CONCATENATE('[1]Access-Mai'!E12,".",'[1]Access-Mai'!G12)</f>
        <v>0033.4257</v>
      </c>
      <c r="E12" s="51" t="str">
        <f>+'[1]Access-Mai'!F12</f>
        <v>PROGRAMA DE GESTAO E MANUTENCAO DO PODER JUDICIARIO</v>
      </c>
      <c r="F12" s="51" t="str">
        <f>+'[1]Access-Mai'!H12</f>
        <v>JULGAMENTO DE CAUSAS NA JUSTICA FEDERAL</v>
      </c>
      <c r="G12" s="50" t="str">
        <f>IF('[1]Access-Mai'!I12="1","F","S")</f>
        <v>F</v>
      </c>
      <c r="H12" s="50" t="str">
        <f>+'[1]Access-Mai'!J12</f>
        <v>0100</v>
      </c>
      <c r="I12" s="51" t="str">
        <f>+'[1]Access-Mai'!K12</f>
        <v>RECURSOS PRIMARIOS DE LIVRE APLICACAO</v>
      </c>
      <c r="J12" s="50" t="str">
        <f>+'[1]Access-Mai'!L12</f>
        <v>3</v>
      </c>
      <c r="K12" s="55"/>
      <c r="L12" s="55"/>
      <c r="M12" s="55"/>
      <c r="N12" s="53">
        <f t="shared" si="0"/>
        <v>0</v>
      </c>
      <c r="O12" s="55"/>
      <c r="P12" s="55">
        <f>'[1]Access-Mai'!M12</f>
        <v>41016024</v>
      </c>
      <c r="Q12" s="55"/>
      <c r="R12" s="55">
        <f t="shared" si="1"/>
        <v>41016024</v>
      </c>
      <c r="S12" s="56">
        <f>'[1]Access-Mai'!N12</f>
        <v>32820724.010000002</v>
      </c>
      <c r="T12" s="57">
        <f t="shared" si="2"/>
        <v>0.80019272492136251</v>
      </c>
      <c r="U12" s="55">
        <f>'[1]Access-Mai'!O12</f>
        <v>10851942.73</v>
      </c>
      <c r="V12" s="57">
        <f t="shared" si="3"/>
        <v>0.26457812512495116</v>
      </c>
      <c r="W12" s="55">
        <f>'[1]Access-Mai'!P12</f>
        <v>9891705.6999999993</v>
      </c>
      <c r="X12" s="57">
        <f t="shared" si="4"/>
        <v>0.24116685956688536</v>
      </c>
    </row>
    <row r="13" spans="1:24" ht="25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0" t="str">
        <f>CONCATENATE('[1]Access-Mai'!C13,".",'[1]Access-Mai'!D13)</f>
        <v>02.061</v>
      </c>
      <c r="D13" s="50" t="str">
        <f>CONCATENATE('[1]Access-Mai'!E13,".",'[1]Access-Mai'!G13)</f>
        <v>0033.4257</v>
      </c>
      <c r="E13" s="51" t="str">
        <f>+'[1]Access-Mai'!F13</f>
        <v>PROGRAMA DE GESTAO E MANUTENCAO DO PODER JUDICIARIO</v>
      </c>
      <c r="F13" s="51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0127</v>
      </c>
      <c r="I13" s="51" t="str">
        <f>+'[1]Access-Mai'!K13</f>
        <v>CUSTAS E EMOLUMENTOS - PODER JUDICIARIO</v>
      </c>
      <c r="J13" s="50" t="str">
        <f>+'[1]Access-Mai'!L13</f>
        <v>3</v>
      </c>
      <c r="K13" s="55"/>
      <c r="L13" s="55"/>
      <c r="M13" s="55"/>
      <c r="N13" s="53">
        <f t="shared" si="0"/>
        <v>0</v>
      </c>
      <c r="O13" s="55"/>
      <c r="P13" s="55">
        <f>'[1]Access-Mai'!M13</f>
        <v>8875153</v>
      </c>
      <c r="Q13" s="55"/>
      <c r="R13" s="55">
        <f t="shared" si="1"/>
        <v>8875153</v>
      </c>
      <c r="S13" s="56">
        <f>'[1]Access-Mai'!N13</f>
        <v>8868324.1600000001</v>
      </c>
      <c r="T13" s="57">
        <f t="shared" si="2"/>
        <v>0.99923056650403663</v>
      </c>
      <c r="U13" s="55">
        <f>'[1]Access-Mai'!O13</f>
        <v>1932545.73</v>
      </c>
      <c r="V13" s="57">
        <f t="shared" si="3"/>
        <v>0.21774787769855911</v>
      </c>
      <c r="W13" s="55">
        <f>'[1]Access-Mai'!P13</f>
        <v>1374026.99</v>
      </c>
      <c r="X13" s="57">
        <f t="shared" si="4"/>
        <v>0.15481727357263586</v>
      </c>
    </row>
    <row r="14" spans="1:24" ht="25.5" customHeight="1" x14ac:dyDescent="0.2">
      <c r="A14" s="50" t="str">
        <f>+'[1]Access-Mai'!A14</f>
        <v>12104</v>
      </c>
      <c r="B14" s="51" t="str">
        <f>+'[1]Access-Mai'!B14</f>
        <v>TRIBUNAL REGIONAL FEDERAL DA 3A. REGIAO</v>
      </c>
      <c r="C14" s="50" t="str">
        <f>CONCATENATE('[1]Access-Mai'!C14,".",'[1]Access-Mai'!D14)</f>
        <v>02.122</v>
      </c>
      <c r="D14" s="50" t="str">
        <f>CONCATENATE('[1]Access-Mai'!E14,".",'[1]Access-Mai'!G14)</f>
        <v>0033.15NZ</v>
      </c>
      <c r="E14" s="51" t="str">
        <f>+'[1]Access-Mai'!F14</f>
        <v>PROGRAMA DE GESTAO E MANUTENCAO DO PODER JUDICIARIO</v>
      </c>
      <c r="F14" s="51" t="str">
        <f>+'[1]Access-Mai'!H14</f>
        <v>REFORMA DO EDIFICIO-SEDE DO TRIBUNAL REGIONAL FEDERAL DA 3.</v>
      </c>
      <c r="G14" s="50" t="str">
        <f>IF('[1]Access-Mai'!I14="1","F","S")</f>
        <v>F</v>
      </c>
      <c r="H14" s="50" t="str">
        <f>+'[1]Access-Mai'!J14</f>
        <v>0100</v>
      </c>
      <c r="I14" s="51" t="str">
        <f>+'[1]Access-Mai'!K14</f>
        <v>RECURSOS PRIMARIOS DE LIVRE APLICACAO</v>
      </c>
      <c r="J14" s="50" t="str">
        <f>+'[1]Access-Mai'!L14</f>
        <v>4</v>
      </c>
      <c r="K14" s="55"/>
      <c r="L14" s="55"/>
      <c r="M14" s="55"/>
      <c r="N14" s="53">
        <f t="shared" si="0"/>
        <v>0</v>
      </c>
      <c r="O14" s="55"/>
      <c r="P14" s="55">
        <f>'[1]Access-Mai'!M14</f>
        <v>3500000</v>
      </c>
      <c r="Q14" s="55"/>
      <c r="R14" s="55">
        <f t="shared" si="1"/>
        <v>3500000</v>
      </c>
      <c r="S14" s="56">
        <f>'[1]Access-Mai'!N14</f>
        <v>0</v>
      </c>
      <c r="T14" s="57">
        <f t="shared" si="2"/>
        <v>0</v>
      </c>
      <c r="U14" s="55">
        <f>'[1]Access-Mai'!O14</f>
        <v>0</v>
      </c>
      <c r="V14" s="57">
        <f t="shared" si="3"/>
        <v>0</v>
      </c>
      <c r="W14" s="55">
        <f>'[1]Access-Mai'!P14</f>
        <v>0</v>
      </c>
      <c r="X14" s="57">
        <f t="shared" si="4"/>
        <v>0</v>
      </c>
    </row>
    <row r="15" spans="1:24" ht="25.5" customHeight="1" x14ac:dyDescent="0.2">
      <c r="A15" s="50" t="str">
        <f>+'[1]Access-Mai'!A15</f>
        <v>12104</v>
      </c>
      <c r="B15" s="51" t="str">
        <f>+'[1]Access-Mai'!B15</f>
        <v>TRIBUNAL REGIONAL FEDERAL DA 3A. REGIAO</v>
      </c>
      <c r="C15" s="50" t="str">
        <f>CONCATENATE('[1]Access-Mai'!C15,".",'[1]Access-Mai'!D15)</f>
        <v>02.122</v>
      </c>
      <c r="D15" s="50" t="str">
        <f>CONCATENATE('[1]Access-Mai'!E15,".",'[1]Access-Mai'!G15)</f>
        <v>0033.15TN</v>
      </c>
      <c r="E15" s="51" t="str">
        <f>+'[1]Access-Mai'!F15</f>
        <v>PROGRAMA DE GESTAO E MANUTENCAO DO PODER JUDICIARIO</v>
      </c>
      <c r="F15" s="51" t="str">
        <f>+'[1]Access-Mai'!H15</f>
        <v>AQUISICAO DE IMOVEIS PARA FUNCIONAMENTO DO TRF DA 3. REGIAO</v>
      </c>
      <c r="G15" s="50" t="str">
        <f>IF('[1]Access-Mai'!I15="1","F","S")</f>
        <v>F</v>
      </c>
      <c r="H15" s="50" t="str">
        <f>+'[1]Access-Mai'!J15</f>
        <v>0100</v>
      </c>
      <c r="I15" s="51" t="str">
        <f>+'[1]Access-Mai'!K15</f>
        <v>RECURSOS PRIMARIOS DE LIVRE APLICACAO</v>
      </c>
      <c r="J15" s="50" t="str">
        <f>+'[1]Access-Mai'!L15</f>
        <v>5</v>
      </c>
      <c r="K15" s="53"/>
      <c r="L15" s="53"/>
      <c r="M15" s="53"/>
      <c r="N15" s="53">
        <f t="shared" si="0"/>
        <v>0</v>
      </c>
      <c r="O15" s="53"/>
      <c r="P15" s="55">
        <f>'[1]Access-Mai'!M15</f>
        <v>7610000</v>
      </c>
      <c r="Q15" s="55"/>
      <c r="R15" s="55">
        <f t="shared" si="1"/>
        <v>7610000</v>
      </c>
      <c r="S15" s="56">
        <f>'[1]Access-Mai'!N15</f>
        <v>0</v>
      </c>
      <c r="T15" s="57">
        <f t="shared" si="2"/>
        <v>0</v>
      </c>
      <c r="U15" s="55">
        <f>'[1]Access-Mai'!O15</f>
        <v>0</v>
      </c>
      <c r="V15" s="57">
        <f t="shared" si="3"/>
        <v>0</v>
      </c>
      <c r="W15" s="55">
        <f>'[1]Access-Mai'!P15</f>
        <v>0</v>
      </c>
      <c r="X15" s="57">
        <f t="shared" si="4"/>
        <v>0</v>
      </c>
    </row>
    <row r="16" spans="1:24" ht="25.5" customHeight="1" x14ac:dyDescent="0.2">
      <c r="A16" s="50" t="str">
        <f>+'[1]Access-Mai'!A16</f>
        <v>12104</v>
      </c>
      <c r="B16" s="51" t="str">
        <f>+'[1]Access-Mai'!B16</f>
        <v>TRIBUNAL REGIONAL FEDERAL DA 3A. REGIAO</v>
      </c>
      <c r="C16" s="50" t="str">
        <f>CONCATENATE('[1]Access-Mai'!C16,".",'[1]Access-Mai'!D16)</f>
        <v>02.122</v>
      </c>
      <c r="D16" s="50" t="str">
        <f>CONCATENATE('[1]Access-Mai'!E16,".",'[1]Access-Mai'!G16)</f>
        <v>0033.20TP</v>
      </c>
      <c r="E16" s="51" t="str">
        <f>+'[1]Access-Mai'!F16</f>
        <v>PROGRAMA DE GESTAO E MANUTENCAO DO PODER JUDICIARIO</v>
      </c>
      <c r="F16" s="51" t="str">
        <f>+'[1]Access-Mai'!H16</f>
        <v>ATIVOS CIVIS DA UNIAO</v>
      </c>
      <c r="G16" s="50" t="str">
        <f>IF('[1]Access-Mai'!I16="1","F","S")</f>
        <v>F</v>
      </c>
      <c r="H16" s="50" t="str">
        <f>+'[1]Access-Mai'!J16</f>
        <v>0100</v>
      </c>
      <c r="I16" s="51" t="str">
        <f>+'[1]Access-Mai'!K16</f>
        <v>RECURSOS PRIMARIOS DE LIVRE APLICACAO</v>
      </c>
      <c r="J16" s="50" t="str">
        <f>+'[1]Access-Mai'!L16</f>
        <v>1</v>
      </c>
      <c r="K16" s="55"/>
      <c r="L16" s="55"/>
      <c r="M16" s="55"/>
      <c r="N16" s="53">
        <f t="shared" si="0"/>
        <v>0</v>
      </c>
      <c r="O16" s="55"/>
      <c r="P16" s="55">
        <f>'[1]Access-Mai'!M16</f>
        <v>177324296.16</v>
      </c>
      <c r="Q16" s="55"/>
      <c r="R16" s="55">
        <f t="shared" si="1"/>
        <v>177324296.16</v>
      </c>
      <c r="S16" s="56">
        <f>'[1]Access-Mai'!N16</f>
        <v>177324296.16</v>
      </c>
      <c r="T16" s="57">
        <f t="shared" si="2"/>
        <v>1</v>
      </c>
      <c r="U16" s="55">
        <f>'[1]Access-Mai'!O16</f>
        <v>177314856.75999999</v>
      </c>
      <c r="V16" s="57">
        <f t="shared" si="3"/>
        <v>0.99994676758794809</v>
      </c>
      <c r="W16" s="55">
        <f>'[1]Access-Mai'!P16</f>
        <v>175839314.53999999</v>
      </c>
      <c r="X16" s="57">
        <f t="shared" si="4"/>
        <v>0.99162561672507588</v>
      </c>
    </row>
    <row r="17" spans="1:24" ht="25.5" customHeight="1" x14ac:dyDescent="0.2">
      <c r="A17" s="50" t="str">
        <f>+'[1]Access-Mai'!A17</f>
        <v>12104</v>
      </c>
      <c r="B17" s="51" t="str">
        <f>+'[1]Access-Mai'!B17</f>
        <v>TRIBUNAL REGIONAL FEDERAL DA 3A. REGIAO</v>
      </c>
      <c r="C17" s="50" t="str">
        <f>CONCATENATE('[1]Access-Mai'!C17,".",'[1]Access-Mai'!D17)</f>
        <v>02.122</v>
      </c>
      <c r="D17" s="50" t="str">
        <f>CONCATENATE('[1]Access-Mai'!E17,".",'[1]Access-Mai'!G17)</f>
        <v>0033.216H</v>
      </c>
      <c r="E17" s="51" t="str">
        <f>+'[1]Access-Mai'!F17</f>
        <v>PROGRAMA DE GESTAO E MANUTENCAO DO PODER JUDICIARIO</v>
      </c>
      <c r="F17" s="51" t="str">
        <f>+'[1]Access-Mai'!H17</f>
        <v>AJUDA DE CUSTO PARA MORADIA OU AUXILIO-MORADIA A AGENTES PUB</v>
      </c>
      <c r="G17" s="50" t="str">
        <f>IF('[1]Access-Mai'!I17="1","F","S")</f>
        <v>F</v>
      </c>
      <c r="H17" s="50" t="str">
        <f>+'[1]Access-Mai'!J17</f>
        <v>0100</v>
      </c>
      <c r="I17" s="51" t="str">
        <f>+'[1]Access-Mai'!K17</f>
        <v>RECURSOS PRIMARIOS DE LIVRE APLICACAO</v>
      </c>
      <c r="J17" s="50" t="str">
        <f>+'[1]Access-Mai'!L17</f>
        <v>3</v>
      </c>
      <c r="K17" s="55"/>
      <c r="L17" s="55"/>
      <c r="M17" s="55"/>
      <c r="N17" s="53">
        <f t="shared" si="0"/>
        <v>0</v>
      </c>
      <c r="O17" s="55"/>
      <c r="P17" s="55">
        <f>'[1]Access-Mai'!M17</f>
        <v>123795</v>
      </c>
      <c r="Q17" s="55"/>
      <c r="R17" s="55">
        <f t="shared" si="1"/>
        <v>123795</v>
      </c>
      <c r="S17" s="56">
        <f>'[1]Access-Mai'!N17</f>
        <v>123795</v>
      </c>
      <c r="T17" s="57">
        <f t="shared" si="2"/>
        <v>1</v>
      </c>
      <c r="U17" s="55">
        <f>'[1]Access-Mai'!O17</f>
        <v>13298</v>
      </c>
      <c r="V17" s="57">
        <f t="shared" si="3"/>
        <v>0.10741952421341734</v>
      </c>
      <c r="W17" s="55">
        <f>'[1]Access-Mai'!P17</f>
        <v>13298</v>
      </c>
      <c r="X17" s="57">
        <f t="shared" si="4"/>
        <v>0.10741952421341734</v>
      </c>
    </row>
    <row r="18" spans="1:24" ht="25.5" customHeight="1" x14ac:dyDescent="0.2">
      <c r="A18" s="50" t="str">
        <f>+'[1]Access-Mai'!A18</f>
        <v>12104</v>
      </c>
      <c r="B18" s="51" t="str">
        <f>+'[1]Access-Mai'!B18</f>
        <v>TRIBUNAL REGIONAL FEDERAL DA 3A. REGIAO</v>
      </c>
      <c r="C18" s="50" t="str">
        <f>CONCATENATE('[1]Access-Mai'!C18,".",'[1]Access-Mai'!D18)</f>
        <v>02.126</v>
      </c>
      <c r="D18" s="50" t="str">
        <f>CONCATENATE('[1]Access-Mai'!E18,".",'[1]Access-Mai'!G18)</f>
        <v>0033.151W</v>
      </c>
      <c r="E18" s="51" t="str">
        <f>+'[1]Access-Mai'!F18</f>
        <v>PROGRAMA DE GESTAO E MANUTENCAO DO PODER JUDICIARIO</v>
      </c>
      <c r="F18" s="51" t="str">
        <f>+'[1]Access-Mai'!H18</f>
        <v>DESENVOLVIMENTO E IMPLANTACAO DO SISTEMA PROCESSO JUDICIAL E</v>
      </c>
      <c r="G18" s="50" t="str">
        <f>IF('[1]Access-Mai'!I18="1","F","S")</f>
        <v>F</v>
      </c>
      <c r="H18" s="50" t="str">
        <f>+'[1]Access-Mai'!J18</f>
        <v>0100</v>
      </c>
      <c r="I18" s="51" t="str">
        <f>+'[1]Access-Mai'!K18</f>
        <v>RECURSOS PRIMARIOS DE LIVRE APLICACAO</v>
      </c>
      <c r="J18" s="50" t="str">
        <f>+'[1]Access-Mai'!L18</f>
        <v>4</v>
      </c>
      <c r="K18" s="53"/>
      <c r="L18" s="53"/>
      <c r="M18" s="53"/>
      <c r="N18" s="53">
        <f t="shared" si="0"/>
        <v>0</v>
      </c>
      <c r="O18" s="53"/>
      <c r="P18" s="55">
        <f>'[1]Access-Mai'!M18</f>
        <v>722437</v>
      </c>
      <c r="Q18" s="55"/>
      <c r="R18" s="55">
        <f t="shared" si="1"/>
        <v>722437</v>
      </c>
      <c r="S18" s="56">
        <f>'[1]Access-Mai'!N18</f>
        <v>0</v>
      </c>
      <c r="T18" s="57">
        <f t="shared" si="2"/>
        <v>0</v>
      </c>
      <c r="U18" s="55">
        <f>'[1]Access-Mai'!O18</f>
        <v>0</v>
      </c>
      <c r="V18" s="57">
        <f t="shared" si="3"/>
        <v>0</v>
      </c>
      <c r="W18" s="55">
        <f>'[1]Access-Mai'!P18</f>
        <v>0</v>
      </c>
      <c r="X18" s="57">
        <f t="shared" si="4"/>
        <v>0</v>
      </c>
    </row>
    <row r="19" spans="1:24" ht="25.5" customHeight="1" x14ac:dyDescent="0.2">
      <c r="A19" s="50" t="str">
        <f>+'[1]Access-Mai'!A19</f>
        <v>12104</v>
      </c>
      <c r="B19" s="51" t="str">
        <f>+'[1]Access-Mai'!B19</f>
        <v>TRIBUNAL REGIONAL FEDERAL DA 3A. REGIAO</v>
      </c>
      <c r="C19" s="50" t="str">
        <f>CONCATENATE('[1]Access-Mai'!C19,".",'[1]Access-Mai'!D19)</f>
        <v>02.126</v>
      </c>
      <c r="D19" s="50" t="str">
        <f>CONCATENATE('[1]Access-Mai'!E19,".",'[1]Access-Mai'!G19)</f>
        <v>0033.151W</v>
      </c>
      <c r="E19" s="51" t="str">
        <f>+'[1]Access-Mai'!F19</f>
        <v>PROGRAMA DE GESTAO E MANUTENCAO DO PODER JUDICIARIO</v>
      </c>
      <c r="F19" s="51" t="str">
        <f>+'[1]Access-Mai'!H19</f>
        <v>DESENVOLVIMENTO E IMPLANTACAO DO SISTEMA PROCESSO JUDICIAL E</v>
      </c>
      <c r="G19" s="50" t="str">
        <f>IF('[1]Access-Mai'!I19="1","F","S")</f>
        <v>F</v>
      </c>
      <c r="H19" s="50" t="str">
        <f>+'[1]Access-Mai'!J19</f>
        <v>0100</v>
      </c>
      <c r="I19" s="51" t="str">
        <f>+'[1]Access-Mai'!K19</f>
        <v>RECURSOS PRIMARIOS DE LIVRE APLICACAO</v>
      </c>
      <c r="J19" s="50" t="str">
        <f>+'[1]Access-Mai'!L19</f>
        <v>3</v>
      </c>
      <c r="K19" s="53"/>
      <c r="L19" s="53"/>
      <c r="M19" s="53"/>
      <c r="N19" s="53">
        <f t="shared" si="0"/>
        <v>0</v>
      </c>
      <c r="O19" s="53"/>
      <c r="P19" s="55">
        <f>'[1]Access-Mai'!M19</f>
        <v>722436</v>
      </c>
      <c r="Q19" s="55"/>
      <c r="R19" s="55">
        <f t="shared" si="1"/>
        <v>722436</v>
      </c>
      <c r="S19" s="56">
        <f>'[1]Access-Mai'!N19</f>
        <v>722436</v>
      </c>
      <c r="T19" s="57">
        <f t="shared" si="2"/>
        <v>1</v>
      </c>
      <c r="U19" s="55">
        <f>'[1]Access-Mai'!O19</f>
        <v>35251.17</v>
      </c>
      <c r="V19" s="57">
        <f t="shared" si="3"/>
        <v>4.879486902646047E-2</v>
      </c>
      <c r="W19" s="55">
        <f>'[1]Access-Mai'!P19</f>
        <v>35251.17</v>
      </c>
      <c r="X19" s="57">
        <f t="shared" si="4"/>
        <v>4.879486902646047E-2</v>
      </c>
    </row>
    <row r="20" spans="1:24" ht="25.5" customHeight="1" x14ac:dyDescent="0.2">
      <c r="A20" s="50" t="str">
        <f>+'[1]Access-Mai'!A20</f>
        <v>12104</v>
      </c>
      <c r="B20" s="51" t="str">
        <f>+'[1]Access-Mai'!B20</f>
        <v>TRIBUNAL REGIONAL FEDERAL DA 3A. REGIAO</v>
      </c>
      <c r="C20" s="50" t="str">
        <f>CONCATENATE('[1]Access-Mai'!C20,".",'[1]Access-Mai'!D20)</f>
        <v>02.131</v>
      </c>
      <c r="D20" s="50" t="str">
        <f>CONCATENATE('[1]Access-Mai'!E20,".",'[1]Access-Mai'!G20)</f>
        <v>0033.219I</v>
      </c>
      <c r="E20" s="51" t="str">
        <f>+'[1]Access-Mai'!F20</f>
        <v>PROGRAMA DE GESTAO E MANUTENCAO DO PODER JUDICIARIO</v>
      </c>
      <c r="F20" s="51" t="str">
        <f>+'[1]Access-Mai'!H20</f>
        <v>PUBLICIDADE INSTITUCIONAL E DE UTILIDADE PUBLICA</v>
      </c>
      <c r="G20" s="50" t="str">
        <f>IF('[1]Access-Mai'!I20="1","F","S")</f>
        <v>F</v>
      </c>
      <c r="H20" s="50" t="str">
        <f>+'[1]Access-Mai'!J20</f>
        <v>0100</v>
      </c>
      <c r="I20" s="51" t="str">
        <f>+'[1]Access-Mai'!K20</f>
        <v>RECURSOS PRIMARIOS DE LIVRE APLICACAO</v>
      </c>
      <c r="J20" s="50" t="str">
        <f>+'[1]Access-Mai'!L20</f>
        <v>3</v>
      </c>
      <c r="K20" s="53"/>
      <c r="L20" s="53"/>
      <c r="M20" s="53"/>
      <c r="N20" s="53">
        <f t="shared" si="0"/>
        <v>0</v>
      </c>
      <c r="O20" s="53"/>
      <c r="P20" s="55">
        <f>'[1]Access-Mai'!M20</f>
        <v>0</v>
      </c>
      <c r="Q20" s="55"/>
      <c r="R20" s="55">
        <f t="shared" si="1"/>
        <v>0</v>
      </c>
      <c r="S20" s="56">
        <f>'[1]Access-Mai'!N20</f>
        <v>0</v>
      </c>
      <c r="T20" s="57">
        <f t="shared" si="2"/>
        <v>0</v>
      </c>
      <c r="U20" s="55">
        <f>'[1]Access-Mai'!O20</f>
        <v>0</v>
      </c>
      <c r="V20" s="57">
        <f t="shared" si="3"/>
        <v>0</v>
      </c>
      <c r="W20" s="55">
        <f>'[1]Access-Mai'!P20</f>
        <v>0</v>
      </c>
      <c r="X20" s="57">
        <f t="shared" si="4"/>
        <v>0</v>
      </c>
    </row>
    <row r="21" spans="1:24" ht="25.5" customHeight="1" x14ac:dyDescent="0.2">
      <c r="A21" s="50" t="str">
        <f>+'[1]Access-Mai'!A21</f>
        <v>12104</v>
      </c>
      <c r="B21" s="51" t="str">
        <f>+'[1]Access-Mai'!B21</f>
        <v>TRIBUNAL REGIONAL FEDERAL DA 3A. REGIAO</v>
      </c>
      <c r="C21" s="50" t="str">
        <f>CONCATENATE('[1]Access-Mai'!C21,".",'[1]Access-Mai'!D21)</f>
        <v>02.301</v>
      </c>
      <c r="D21" s="50" t="str">
        <f>CONCATENATE('[1]Access-Mai'!E21,".",'[1]Access-Mai'!G21)</f>
        <v>0033.2004</v>
      </c>
      <c r="E21" s="51" t="str">
        <f>+'[1]Access-Mai'!F21</f>
        <v>PROGRAMA DE GESTAO E MANUTENCAO DO PODER JUDICIARIO</v>
      </c>
      <c r="F21" s="51" t="str">
        <f>+'[1]Access-Mai'!H21</f>
        <v>ASSISTENCIA MEDICA E ODONTOLOGICA AOS SERVIDORES CIVIS, EMPR</v>
      </c>
      <c r="G21" s="50" t="str">
        <f>IF('[1]Access-Mai'!I21="1","F","S")</f>
        <v>S</v>
      </c>
      <c r="H21" s="50" t="str">
        <f>+'[1]Access-Mai'!J21</f>
        <v>0151</v>
      </c>
      <c r="I21" s="51" t="str">
        <f>+'[1]Access-Mai'!K21</f>
        <v>RECURSOS LIVRES DA SEGURIDADE SOCIAL</v>
      </c>
      <c r="J21" s="50" t="str">
        <f>+'[1]Access-Mai'!L21</f>
        <v>4</v>
      </c>
      <c r="K21" s="53"/>
      <c r="L21" s="53"/>
      <c r="M21" s="53"/>
      <c r="N21" s="53">
        <f t="shared" si="0"/>
        <v>0</v>
      </c>
      <c r="O21" s="53"/>
      <c r="P21" s="55">
        <f>'[1]Access-Mai'!M21</f>
        <v>29495</v>
      </c>
      <c r="Q21" s="55"/>
      <c r="R21" s="55">
        <f t="shared" si="1"/>
        <v>29495</v>
      </c>
      <c r="S21" s="56">
        <f>'[1]Access-Mai'!N21</f>
        <v>0</v>
      </c>
      <c r="T21" s="57">
        <f t="shared" si="2"/>
        <v>0</v>
      </c>
      <c r="U21" s="55">
        <f>'[1]Access-Mai'!O21</f>
        <v>0</v>
      </c>
      <c r="V21" s="57">
        <f t="shared" si="3"/>
        <v>0</v>
      </c>
      <c r="W21" s="55">
        <f>'[1]Access-Mai'!P21</f>
        <v>0</v>
      </c>
      <c r="X21" s="57">
        <f t="shared" si="4"/>
        <v>0</v>
      </c>
    </row>
    <row r="22" spans="1:24" ht="25.5" customHeight="1" x14ac:dyDescent="0.2">
      <c r="A22" s="50" t="str">
        <f>+'[1]Access-Mai'!A22</f>
        <v>12104</v>
      </c>
      <c r="B22" s="51" t="str">
        <f>+'[1]Access-Mai'!B22</f>
        <v>TRIBUNAL REGIONAL FEDERAL DA 3A. REGIAO</v>
      </c>
      <c r="C22" s="50" t="str">
        <f>CONCATENATE('[1]Access-Mai'!C22,".",'[1]Access-Mai'!D22)</f>
        <v>02.301</v>
      </c>
      <c r="D22" s="50" t="str">
        <f>CONCATENATE('[1]Access-Mai'!E22,".",'[1]Access-Mai'!G22)</f>
        <v>0033.2004</v>
      </c>
      <c r="E22" s="51" t="str">
        <f>+'[1]Access-Mai'!F22</f>
        <v>PROGRAMA DE GESTAO E MANUTENCAO DO PODER JUDICIARIO</v>
      </c>
      <c r="F22" s="51" t="str">
        <f>+'[1]Access-Mai'!H22</f>
        <v>ASSISTENCIA MEDICA E ODONTOLOGICA AOS SERVIDORES CIVIS, EMPR</v>
      </c>
      <c r="G22" s="50" t="str">
        <f>IF('[1]Access-Mai'!I22="1","F","S")</f>
        <v>S</v>
      </c>
      <c r="H22" s="50" t="str">
        <f>+'[1]Access-Mai'!J22</f>
        <v>0151</v>
      </c>
      <c r="I22" s="51" t="str">
        <f>+'[1]Access-Mai'!K22</f>
        <v>RECURSOS LIVRES DA SEGURIDADE SOCIAL</v>
      </c>
      <c r="J22" s="50" t="str">
        <f>+'[1]Access-Mai'!L22</f>
        <v>3</v>
      </c>
      <c r="K22" s="53"/>
      <c r="L22" s="53"/>
      <c r="M22" s="53"/>
      <c r="N22" s="53">
        <f t="shared" si="0"/>
        <v>0</v>
      </c>
      <c r="O22" s="53"/>
      <c r="P22" s="55">
        <f>'[1]Access-Mai'!M22</f>
        <v>12321242</v>
      </c>
      <c r="Q22" s="55"/>
      <c r="R22" s="55">
        <f t="shared" si="1"/>
        <v>12321242</v>
      </c>
      <c r="S22" s="56">
        <f>'[1]Access-Mai'!N22</f>
        <v>11577126.42</v>
      </c>
      <c r="T22" s="57">
        <f t="shared" si="2"/>
        <v>0.93960709642745432</v>
      </c>
      <c r="U22" s="55">
        <f>'[1]Access-Mai'!O22</f>
        <v>3319904.92</v>
      </c>
      <c r="V22" s="57">
        <f t="shared" si="3"/>
        <v>0.26944563867830856</v>
      </c>
      <c r="W22" s="55">
        <f>'[1]Access-Mai'!P22</f>
        <v>3319904.92</v>
      </c>
      <c r="X22" s="57">
        <f t="shared" si="4"/>
        <v>0.26944563867830856</v>
      </c>
    </row>
    <row r="23" spans="1:24" ht="25.5" customHeight="1" x14ac:dyDescent="0.2">
      <c r="A23" s="50" t="str">
        <f>+'[1]Access-Mai'!A23</f>
        <v>12104</v>
      </c>
      <c r="B23" s="51" t="str">
        <f>+'[1]Access-Mai'!B23</f>
        <v>TRIBUNAL REGIONAL FEDERAL DA 3A. REGIAO</v>
      </c>
      <c r="C23" s="50" t="str">
        <f>CONCATENATE('[1]Access-Mai'!C23,".",'[1]Access-Mai'!D23)</f>
        <v>02.331</v>
      </c>
      <c r="D23" s="50" t="str">
        <f>CONCATENATE('[1]Access-Mai'!E23,".",'[1]Access-Mai'!G23)</f>
        <v>0033.212B</v>
      </c>
      <c r="E23" s="51" t="str">
        <f>+'[1]Access-Mai'!F23</f>
        <v>PROGRAMA DE GESTAO E MANUTENCAO DO PODER JUDICIARIO</v>
      </c>
      <c r="F23" s="51" t="str">
        <f>+'[1]Access-Mai'!H23</f>
        <v>BENEFICIOS OBRIGATORIOS AOS SERVIDORES CIVIS, EMPREGADOS, MI</v>
      </c>
      <c r="G23" s="50" t="str">
        <f>IF('[1]Access-Mai'!I23="1","F","S")</f>
        <v>F</v>
      </c>
      <c r="H23" s="50" t="str">
        <f>+'[1]Access-Mai'!J23</f>
        <v>0100</v>
      </c>
      <c r="I23" s="51" t="str">
        <f>+'[1]Access-Mai'!K23</f>
        <v>RECURSOS PRIMARIOS DE LIVRE APLICACAO</v>
      </c>
      <c r="J23" s="50" t="str">
        <f>+'[1]Access-Mai'!L23</f>
        <v>3</v>
      </c>
      <c r="K23" s="53"/>
      <c r="L23" s="53"/>
      <c r="M23" s="53"/>
      <c r="N23" s="53">
        <f t="shared" si="0"/>
        <v>0</v>
      </c>
      <c r="O23" s="53"/>
      <c r="P23" s="55">
        <f>'[1]Access-Mai'!M23</f>
        <v>22669887.719999999</v>
      </c>
      <c r="Q23" s="55"/>
      <c r="R23" s="55">
        <f t="shared" si="1"/>
        <v>22669887.719999999</v>
      </c>
      <c r="S23" s="56">
        <f>'[1]Access-Mai'!N23</f>
        <v>22669887.719999999</v>
      </c>
      <c r="T23" s="57">
        <f t="shared" si="2"/>
        <v>1</v>
      </c>
      <c r="U23" s="55">
        <f>'[1]Access-Mai'!O23</f>
        <v>9037775.9499999993</v>
      </c>
      <c r="V23" s="57">
        <f t="shared" si="3"/>
        <v>0.39866875661790879</v>
      </c>
      <c r="W23" s="55">
        <f>'[1]Access-Mai'!P23</f>
        <v>9037775.9499999993</v>
      </c>
      <c r="X23" s="57">
        <f t="shared" si="4"/>
        <v>0.39866875661790879</v>
      </c>
    </row>
    <row r="24" spans="1:24" ht="25.5" customHeight="1" x14ac:dyDescent="0.2">
      <c r="A24" s="50" t="str">
        <f>+'[1]Access-Mai'!A24</f>
        <v>12104</v>
      </c>
      <c r="B24" s="51" t="str">
        <f>+'[1]Access-Mai'!B24</f>
        <v>TRIBUNAL REGIONAL FEDERAL DA 3A. REGIAO</v>
      </c>
      <c r="C24" s="50" t="str">
        <f>CONCATENATE('[1]Access-Mai'!C24,".",'[1]Access-Mai'!D24)</f>
        <v>02.846</v>
      </c>
      <c r="D24" s="50" t="str">
        <f>CONCATENATE('[1]Access-Mai'!E24,".",'[1]Access-Mai'!G24)</f>
        <v>0033.09HB</v>
      </c>
      <c r="E24" s="51" t="str">
        <f>+'[1]Access-Mai'!F24</f>
        <v>PROGRAMA DE GESTAO E MANUTENCAO DO PODER JUDICIARIO</v>
      </c>
      <c r="F24" s="51" t="str">
        <f>+'[1]Access-Mai'!H24</f>
        <v>CONTRIBUICAO DA UNIAO, DE SUAS AUTARQUIAS E FUNDACOES PARA O</v>
      </c>
      <c r="G24" s="50" t="str">
        <f>IF('[1]Access-Mai'!I24="1","F","S")</f>
        <v>F</v>
      </c>
      <c r="H24" s="50" t="str">
        <f>+'[1]Access-Mai'!J24</f>
        <v>0100</v>
      </c>
      <c r="I24" s="51" t="str">
        <f>+'[1]Access-Mai'!K24</f>
        <v>RECURSOS PRIMARIOS DE LIVRE APLICACAO</v>
      </c>
      <c r="J24" s="50" t="str">
        <f>+'[1]Access-Mai'!L24</f>
        <v>1</v>
      </c>
      <c r="K24" s="53"/>
      <c r="L24" s="53"/>
      <c r="M24" s="53"/>
      <c r="N24" s="53">
        <f t="shared" si="0"/>
        <v>0</v>
      </c>
      <c r="O24" s="53"/>
      <c r="P24" s="55">
        <f>'[1]Access-Mai'!M24</f>
        <v>31168988.640000001</v>
      </c>
      <c r="Q24" s="55"/>
      <c r="R24" s="55">
        <f t="shared" si="1"/>
        <v>31168988.640000001</v>
      </c>
      <c r="S24" s="56">
        <f>'[1]Access-Mai'!N24</f>
        <v>31168988.640000001</v>
      </c>
      <c r="T24" s="57">
        <f t="shared" si="2"/>
        <v>1</v>
      </c>
      <c r="U24" s="55">
        <f>'[1]Access-Mai'!O24</f>
        <v>31168988.640000001</v>
      </c>
      <c r="V24" s="57">
        <f t="shared" si="3"/>
        <v>1</v>
      </c>
      <c r="W24" s="55">
        <f>'[1]Access-Mai'!P24</f>
        <v>31168988.640000001</v>
      </c>
      <c r="X24" s="57">
        <f t="shared" si="4"/>
        <v>1</v>
      </c>
    </row>
    <row r="25" spans="1:24" ht="25.5" customHeight="1" x14ac:dyDescent="0.2">
      <c r="A25" s="50" t="str">
        <f>+'[1]Access-Mai'!A25</f>
        <v>12104</v>
      </c>
      <c r="B25" s="51" t="str">
        <f>+'[1]Access-Mai'!B25</f>
        <v>TRIBUNAL REGIONAL FEDERAL DA 3A. REGIAO</v>
      </c>
      <c r="C25" s="50" t="str">
        <f>CONCATENATE('[1]Access-Mai'!C25,".",'[1]Access-Mai'!D25)</f>
        <v>09.272</v>
      </c>
      <c r="D25" s="50" t="str">
        <f>CONCATENATE('[1]Access-Mai'!E25,".",'[1]Access-Mai'!G25)</f>
        <v>0033.0181</v>
      </c>
      <c r="E25" s="51" t="str">
        <f>+'[1]Access-Mai'!F25</f>
        <v>PROGRAMA DE GESTAO E MANUTENCAO DO PODER JUDICIARIO</v>
      </c>
      <c r="F25" s="51" t="str">
        <f>+'[1]Access-Mai'!H25</f>
        <v>APOSENTADORIAS E PENSOES CIVIS DA UNIAO</v>
      </c>
      <c r="G25" s="50" t="str">
        <f>IF('[1]Access-Mai'!I25="1","F","S")</f>
        <v>S</v>
      </c>
      <c r="H25" s="50" t="str">
        <f>+'[1]Access-Mai'!J25</f>
        <v>0156</v>
      </c>
      <c r="I25" s="51" t="str">
        <f>+'[1]Access-Mai'!K25</f>
        <v>CONTRIBUICAO PLANO SEGURIDADE SOCIAL SERVIDOR</v>
      </c>
      <c r="J25" s="50" t="str">
        <f>+'[1]Access-Mai'!L25</f>
        <v>1</v>
      </c>
      <c r="K25" s="53"/>
      <c r="L25" s="53"/>
      <c r="M25" s="53"/>
      <c r="N25" s="53">
        <f t="shared" si="0"/>
        <v>0</v>
      </c>
      <c r="O25" s="53"/>
      <c r="P25" s="55">
        <f>'[1]Access-Mai'!M25</f>
        <v>62965649.32</v>
      </c>
      <c r="Q25" s="55"/>
      <c r="R25" s="55">
        <f t="shared" si="1"/>
        <v>62965649.32</v>
      </c>
      <c r="S25" s="56">
        <f>'[1]Access-Mai'!N25</f>
        <v>62965649.32</v>
      </c>
      <c r="T25" s="57">
        <f t="shared" si="2"/>
        <v>1</v>
      </c>
      <c r="U25" s="55">
        <f>'[1]Access-Mai'!O25</f>
        <v>62965649.32</v>
      </c>
      <c r="V25" s="57">
        <f t="shared" si="3"/>
        <v>1</v>
      </c>
      <c r="W25" s="55">
        <f>'[1]Access-Mai'!P25</f>
        <v>62227820.969999999</v>
      </c>
      <c r="X25" s="57">
        <f t="shared" si="4"/>
        <v>0.98828204968950206</v>
      </c>
    </row>
    <row r="26" spans="1:24" ht="25.5" customHeight="1" thickBot="1" x14ac:dyDescent="0.25">
      <c r="A26" s="50" t="str">
        <f>+'[1]Access-Mai'!A26</f>
        <v>12104</v>
      </c>
      <c r="B26" s="51" t="str">
        <f>+'[1]Access-Mai'!B26</f>
        <v>TRIBUNAL REGIONAL FEDERAL DA 3A. REGIAO</v>
      </c>
      <c r="C26" s="50" t="str">
        <f>CONCATENATE('[1]Access-Mai'!C26,".",'[1]Access-Mai'!D26)</f>
        <v>28.846</v>
      </c>
      <c r="D26" s="50" t="str">
        <f>CONCATENATE('[1]Access-Mai'!E26,".",'[1]Access-Mai'!G26)</f>
        <v>0909.0536</v>
      </c>
      <c r="E26" s="51" t="str">
        <f>+'[1]Access-Mai'!F26</f>
        <v>OPERACOES ESPECIAIS: OUTROS ENCARGOS ESPECIAIS</v>
      </c>
      <c r="F26" s="51" t="str">
        <f>+'[1]Access-Mai'!H26</f>
        <v>BENEFICIOS E PENSOES INDENIZATORIAS DECORRENTES DE LEGISLACA</v>
      </c>
      <c r="G26" s="50" t="str">
        <f>IF('[1]Access-Mai'!I26="1","F","S")</f>
        <v>S</v>
      </c>
      <c r="H26" s="50" t="str">
        <f>+'[1]Access-Mai'!J26</f>
        <v>0151</v>
      </c>
      <c r="I26" s="51" t="str">
        <f>+'[1]Access-Mai'!K26</f>
        <v>RECURSOS LIVRES DA SEGURIDADE SOCIAL</v>
      </c>
      <c r="J26" s="50" t="str">
        <f>+'[1]Access-Mai'!L26</f>
        <v>3</v>
      </c>
      <c r="K26" s="53"/>
      <c r="L26" s="53"/>
      <c r="M26" s="53"/>
      <c r="N26" s="53">
        <f t="shared" si="0"/>
        <v>0</v>
      </c>
      <c r="O26" s="53"/>
      <c r="P26" s="55">
        <f>'[1]Access-Mai'!M26</f>
        <v>20716</v>
      </c>
      <c r="Q26" s="55"/>
      <c r="R26" s="55">
        <f t="shared" si="1"/>
        <v>20716</v>
      </c>
      <c r="S26" s="56">
        <f>'[1]Access-Mai'!N26</f>
        <v>20716</v>
      </c>
      <c r="T26" s="57">
        <f t="shared" si="2"/>
        <v>1</v>
      </c>
      <c r="U26" s="55">
        <f>'[1]Access-Mai'!O26</f>
        <v>8273.91</v>
      </c>
      <c r="V26" s="57">
        <f t="shared" si="3"/>
        <v>0.39939708437922378</v>
      </c>
      <c r="W26" s="55">
        <f>'[1]Access-Mai'!P26</f>
        <v>8273.91</v>
      </c>
      <c r="X26" s="57">
        <f t="shared" si="4"/>
        <v>0.39939708437922378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373436975.83999997</v>
      </c>
      <c r="Q27" s="60">
        <f>SUM(Q10:Q26)</f>
        <v>0</v>
      </c>
      <c r="R27" s="60">
        <f>SUM(R10:R26)</f>
        <v>373436975.83999997</v>
      </c>
      <c r="S27" s="60">
        <f>SUM(S10:S26)</f>
        <v>348306632.88</v>
      </c>
      <c r="T27" s="61">
        <f t="shared" si="2"/>
        <v>0.93270526330856118</v>
      </c>
      <c r="U27" s="60">
        <f>SUM(U10:U26)</f>
        <v>296669141.84999996</v>
      </c>
      <c r="V27" s="61">
        <f t="shared" si="3"/>
        <v>0.79442894261522889</v>
      </c>
      <c r="W27" s="60">
        <f>SUM(W10:W26)</f>
        <v>292917809.50999993</v>
      </c>
      <c r="X27" s="61">
        <f t="shared" si="4"/>
        <v>0.78438351973882015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2020-06-19T22:00:45Z</dcterms:created>
  <dcterms:modified xsi:type="dcterms:W3CDTF">2020-06-19T22:01:14Z</dcterms:modified>
</cp:coreProperties>
</file>