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Set" sheetId="1" r:id="rId1"/>
  </sheets>
  <externalReferences>
    <externalReference r:id="rId2"/>
  </externalReferences>
  <definedNames>
    <definedName name="_xlnm.Print_Area" localSheetId="0">Set!$A$1:$X$37</definedName>
  </definedNames>
  <calcPr calcId="145621"/>
</workbook>
</file>

<file path=xl/calcChain.xml><?xml version="1.0" encoding="utf-8"?>
<calcChain xmlns="http://schemas.openxmlformats.org/spreadsheetml/2006/main">
  <c r="Q33" i="1" l="1"/>
  <c r="W32" i="1"/>
  <c r="U32" i="1"/>
  <c r="S32" i="1"/>
  <c r="P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N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R30" i="1"/>
  <c r="X30" i="1" s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R29" i="1"/>
  <c r="X29" i="1" s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R26" i="1" s="1"/>
  <c r="X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X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X22" i="1" s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R21" i="1"/>
  <c r="X21" i="1" s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X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X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X14" i="1" s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X13" i="1" s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U33" i="1" s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R12" i="1" l="1"/>
  <c r="R20" i="1"/>
  <c r="R28" i="1"/>
  <c r="V28" i="1" s="1"/>
  <c r="R16" i="1"/>
  <c r="V16" i="1" s="1"/>
  <c r="R24" i="1"/>
  <c r="R32" i="1"/>
  <c r="V12" i="1"/>
  <c r="X12" i="1"/>
  <c r="T12" i="1"/>
  <c r="V20" i="1"/>
  <c r="X20" i="1"/>
  <c r="T20" i="1"/>
  <c r="T28" i="1"/>
  <c r="V11" i="1"/>
  <c r="T11" i="1"/>
  <c r="X11" i="1"/>
  <c r="V19" i="1"/>
  <c r="X19" i="1"/>
  <c r="T19" i="1"/>
  <c r="V27" i="1"/>
  <c r="X27" i="1"/>
  <c r="T27" i="1"/>
  <c r="X16" i="1"/>
  <c r="T16" i="1"/>
  <c r="V24" i="1"/>
  <c r="X24" i="1"/>
  <c r="T24" i="1"/>
  <c r="V15" i="1"/>
  <c r="X15" i="1"/>
  <c r="T15" i="1"/>
  <c r="V23" i="1"/>
  <c r="X23" i="1"/>
  <c r="T23" i="1"/>
  <c r="V31" i="1"/>
  <c r="X31" i="1"/>
  <c r="T31" i="1"/>
  <c r="V32" i="1"/>
  <c r="X32" i="1"/>
  <c r="T32" i="1"/>
  <c r="V10" i="1"/>
  <c r="V14" i="1"/>
  <c r="V18" i="1"/>
  <c r="V22" i="1"/>
  <c r="V26" i="1"/>
  <c r="V30" i="1"/>
  <c r="S33" i="1"/>
  <c r="W33" i="1"/>
  <c r="V13" i="1"/>
  <c r="V17" i="1"/>
  <c r="V21" i="1"/>
  <c r="V25" i="1"/>
  <c r="V29" i="1"/>
  <c r="P33" i="1"/>
  <c r="T10" i="1"/>
  <c r="X10" i="1"/>
  <c r="T14" i="1"/>
  <c r="T18" i="1"/>
  <c r="T22" i="1"/>
  <c r="T26" i="1"/>
  <c r="T30" i="1"/>
  <c r="T13" i="1"/>
  <c r="T17" i="1"/>
  <c r="T21" i="1"/>
  <c r="T25" i="1"/>
  <c r="T29" i="1"/>
  <c r="X28" i="1" l="1"/>
  <c r="R33" i="1"/>
  <c r="T33" i="1" s="1"/>
  <c r="X33" i="1"/>
  <c r="V33" i="1" l="1"/>
</calcChain>
</file>

<file path=xl/sharedStrings.xml><?xml version="1.0" encoding="utf-8"?>
<sst xmlns="http://schemas.openxmlformats.org/spreadsheetml/2006/main" count="56" uniqueCount="52">
  <si>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</si>
  <si>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</si>
  <si>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</si>
  <si>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</si>
  <si>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</si>
  <si>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</si>
  <si>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</si>
  <si>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</si>
  <si>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</si>
  <si>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</si>
  <si>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</si>
  <si>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</si>
  <si>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</si>
  <si>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</si>
  <si>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</si>
  <si>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</si>
  <si>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</si>
  <si>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</si>
  <si>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</si>
  <si>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</si>
  <si>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</si>
  <si>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</si>
  <si>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</si>
  <si>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</si>
  <si>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</si>
  <si>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</si>
  <si>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</si>
  <si>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</si>
  <si>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</si>
  <si>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PSet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</si>
  <si>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</si>
  <si>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</si>
  <si>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</si>
  <si>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</si>
  <si>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</si>
  <si>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</si>
  <si>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</si>
  <si>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</si>
  <si>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</si>
  <si>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</si>
  <si>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</si>
  <si>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</si>
  <si>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</si>
  <si>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</si>
  <si>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</si>
  <si>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</si>
  <si>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</si>
  <si>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</si>
  <si>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</si>
  <si>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</si>
  <si>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</si>
  <si>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1) Não consta o orçamento recebido da UG 090017 para execução descentralizada na ação REFORMA DO ANEXO ADMINISTRATIVO PRESIDENTE WILSION no valor de R$ 1.570.120,00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</si>
</sst>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2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0"/>
    <cellStyle name="Porcentagem 11 2" xfId="1"/>
    <cellStyle name="Porcentagem 2" xfId="3"/>
    <cellStyle name="Vírgula 2" xfId="4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12104</v>
          </cell>
          <cell r="B9" t="str">
            <v>TRIBUNAL REGIONAL FEDERAL DA 3A. REGIAO</v>
          </cell>
          <cell r="C9" t="str">
            <v>02</v>
          </cell>
          <cell r="D9" t="str">
            <v>061</v>
          </cell>
          <cell r="E9" t="str">
            <v>0033</v>
          </cell>
          <cell r="F9" t="str">
            <v>PROGRAMA DE GESTAO E MANUTENCAO DO PODER JUDICIARIO</v>
          </cell>
          <cell r="G9" t="str">
            <v>4224</v>
          </cell>
          <cell r="H9" t="str">
            <v>ASSISTENCIA JURIDICA A PESSOAS CARENTES</v>
          </cell>
          <cell r="I9" t="str">
            <v>1</v>
          </cell>
          <cell r="J9" t="str">
            <v>0100</v>
          </cell>
          <cell r="K9" t="str">
            <v>RECURSOS PRIMARIOS DE LIVRE APLICACAO</v>
          </cell>
          <cell r="L9" t="str">
            <v>3</v>
          </cell>
          <cell r="M9">
            <v>15000</v>
          </cell>
          <cell r="N9">
            <v>15000</v>
          </cell>
        </row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4</v>
          </cell>
          <cell r="M10">
            <v>10672478</v>
          </cell>
          <cell r="N10">
            <v>494762.85</v>
          </cell>
          <cell r="O10">
            <v>50903.55</v>
          </cell>
          <cell r="P10">
            <v>50903.55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3</v>
          </cell>
          <cell r="M11">
            <v>37321087</v>
          </cell>
          <cell r="N11">
            <v>31514015.850000001</v>
          </cell>
          <cell r="O11">
            <v>19471566.940000001</v>
          </cell>
          <cell r="P11">
            <v>18850182.829999998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0127</v>
          </cell>
          <cell r="K12" t="str">
            <v>CUSTAS E EMOLUMENTOS - PODER JUDICIARIO</v>
          </cell>
          <cell r="L12" t="str">
            <v>4</v>
          </cell>
          <cell r="M12">
            <v>1417243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8875153</v>
          </cell>
          <cell r="N13">
            <v>8797311.9299999997</v>
          </cell>
          <cell r="O13">
            <v>4776188</v>
          </cell>
          <cell r="P13">
            <v>4154543.27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0300</v>
          </cell>
          <cell r="K14" t="str">
            <v>RECURSOS PRIMARIOS DE LIVRE APLICACAO</v>
          </cell>
          <cell r="L14" t="str">
            <v>4</v>
          </cell>
          <cell r="M14">
            <v>1353341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15NZ</v>
          </cell>
          <cell r="H15" t="str">
            <v>REFORMA DO EDIFICIO-SEDE DO TRIBUNAL REGIONAL FEDERAL DA 3.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4</v>
          </cell>
          <cell r="M15">
            <v>3500000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15NZ</v>
          </cell>
          <cell r="H16" t="str">
            <v>REFORMA DO EDIFICIO-SEDE DO TRIBUNAL REGIONAL FEDERAL DA 3.</v>
          </cell>
          <cell r="I16" t="str">
            <v>1</v>
          </cell>
          <cell r="J16" t="str">
            <v>0300</v>
          </cell>
          <cell r="K16" t="str">
            <v>RECURSOS PRIMARIOS DE LIVRE APLICACAO</v>
          </cell>
          <cell r="L16" t="str">
            <v>4</v>
          </cell>
          <cell r="M16">
            <v>1050000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15TN</v>
          </cell>
          <cell r="H17" t="str">
            <v>AQUISICAO DE IMOVEIS PARA FUNCIONAMENTO DO TRF DA 3. REGIAO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5</v>
          </cell>
          <cell r="M17">
            <v>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20TP</v>
          </cell>
          <cell r="H18" t="str">
            <v>ATIVOS CIVIS DA UNIAO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1</v>
          </cell>
          <cell r="M18">
            <v>302636363.06999999</v>
          </cell>
          <cell r="N18">
            <v>302636363.06999999</v>
          </cell>
          <cell r="O18">
            <v>302636363.06999999</v>
          </cell>
          <cell r="P18">
            <v>300776844.58999997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216H</v>
          </cell>
          <cell r="H19" t="str">
            <v>AJUDA DE CUSTO PARA MORADIA OU AUXILIO-MORADIA A AGENTES PUB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3</v>
          </cell>
          <cell r="M19">
            <v>76066</v>
          </cell>
          <cell r="N19">
            <v>76066</v>
          </cell>
          <cell r="O19">
            <v>25047</v>
          </cell>
          <cell r="P19">
            <v>25047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126</v>
          </cell>
          <cell r="E20" t="str">
            <v>0033</v>
          </cell>
          <cell r="F20" t="str">
            <v>PROGRAMA DE GESTAO E MANUTENCAO DO PODER JUDICIARIO</v>
          </cell>
          <cell r="G20" t="str">
            <v>151W</v>
          </cell>
          <cell r="H20" t="str">
            <v>DESENVOLVIMENTO E IMPLANTACAO DO SISTEMA PROCESSO JUDICIAL E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4</v>
          </cell>
          <cell r="M20">
            <v>722437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126</v>
          </cell>
          <cell r="E21" t="str">
            <v>0033</v>
          </cell>
          <cell r="F21" t="str">
            <v>PROGRAMA DE GESTAO E MANUTENCAO DO PODER JUDICIARIO</v>
          </cell>
          <cell r="G21" t="str">
            <v>151W</v>
          </cell>
          <cell r="H21" t="str">
            <v>DESENVOLVIMENTO E IMPLANTACAO DO SISTEMA PROCESSO JUDICIAL E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3</v>
          </cell>
          <cell r="M21">
            <v>722436</v>
          </cell>
          <cell r="N21">
            <v>420436.98</v>
          </cell>
          <cell r="O21">
            <v>191502.77</v>
          </cell>
          <cell r="P21">
            <v>191502.77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131</v>
          </cell>
          <cell r="E22" t="str">
            <v>0033</v>
          </cell>
          <cell r="F22" t="str">
            <v>PROGRAMA DE GESTAO E MANUTENCAO DO PODER JUDICIARIO</v>
          </cell>
          <cell r="G22" t="str">
            <v>219I</v>
          </cell>
          <cell r="H22" t="str">
            <v>PUBLICIDADE INSTITUCIONAL E DE UTILIDADE PUBLICA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3</v>
          </cell>
          <cell r="M22">
            <v>0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301</v>
          </cell>
          <cell r="E23" t="str">
            <v>0033</v>
          </cell>
          <cell r="F23" t="str">
            <v>PROGRAMA DE GESTAO E MANUTENCAO DO PODER JUDICIARIO</v>
          </cell>
          <cell r="G23" t="str">
            <v>2004</v>
          </cell>
          <cell r="H23" t="str">
            <v>ASSISTENCIA MEDICA E ODONTOLOGICA AOS SERVIDORES CIVIS, EMPR</v>
          </cell>
          <cell r="I23" t="str">
            <v>2</v>
          </cell>
          <cell r="J23" t="str">
            <v>0100</v>
          </cell>
          <cell r="K23" t="str">
            <v>RECURSOS PRIMARIOS DE LIVRE APLICACAO</v>
          </cell>
          <cell r="L23" t="str">
            <v>4</v>
          </cell>
          <cell r="M23">
            <v>4000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301</v>
          </cell>
          <cell r="E24" t="str">
            <v>0033</v>
          </cell>
          <cell r="F24" t="str">
            <v>PROGRAMA DE GESTAO E MANUTENCAO DO PODER JUDICIARIO</v>
          </cell>
          <cell r="G24" t="str">
            <v>2004</v>
          </cell>
          <cell r="H24" t="str">
            <v>ASSISTENCIA MEDICA E ODONTOLOGICA AOS SERVIDORES CIVIS, EMPR</v>
          </cell>
          <cell r="I24" t="str">
            <v>2</v>
          </cell>
          <cell r="J24" t="str">
            <v>0151</v>
          </cell>
          <cell r="K24" t="str">
            <v>RECURSOS LIVRES DA SEGURIDADE SOCIAL</v>
          </cell>
          <cell r="L24" t="str">
            <v>4</v>
          </cell>
          <cell r="M24">
            <v>29495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301</v>
          </cell>
          <cell r="E25" t="str">
            <v>0033</v>
          </cell>
          <cell r="F25" t="str">
            <v>PROGRAMA DE GESTAO E MANUTENCAO DO PODER JUDICIARIO</v>
          </cell>
          <cell r="G25" t="str">
            <v>2004</v>
          </cell>
          <cell r="H25" t="str">
            <v>ASSISTENCIA MEDICA E ODONTOLOGICA AOS SERVIDORES CIVIS, EMPR</v>
          </cell>
          <cell r="I25" t="str">
            <v>2</v>
          </cell>
          <cell r="J25" t="str">
            <v>0151</v>
          </cell>
          <cell r="K25" t="str">
            <v>RECURSOS LIVRES DA SEGURIDADE SOCIAL</v>
          </cell>
          <cell r="L25" t="str">
            <v>3</v>
          </cell>
          <cell r="M25">
            <v>12321242</v>
          </cell>
          <cell r="N25">
            <v>11767781.82</v>
          </cell>
          <cell r="O25">
            <v>7053092.7000000002</v>
          </cell>
          <cell r="P25">
            <v>7053092.7000000002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02</v>
          </cell>
          <cell r="D26" t="str">
            <v>331</v>
          </cell>
          <cell r="E26" t="str">
            <v>0033</v>
          </cell>
          <cell r="F26" t="str">
            <v>PROGRAMA DE GESTAO E MANUTENCAO DO PODER JUDICIARIO</v>
          </cell>
          <cell r="G26" t="str">
            <v>212B</v>
          </cell>
          <cell r="H26" t="str">
            <v>BENEFICIOS OBRIGATORIOS AOS SERVIDORES CIVIS, EMPREGADOS, MI</v>
          </cell>
          <cell r="I26" t="str">
            <v>1</v>
          </cell>
          <cell r="J26" t="str">
            <v>0100</v>
          </cell>
          <cell r="K26" t="str">
            <v>RECURSOS PRIMARIOS DE LIVRE APLICACAO</v>
          </cell>
          <cell r="L26" t="str">
            <v>3</v>
          </cell>
          <cell r="M26">
            <v>22694987.579999998</v>
          </cell>
          <cell r="N26">
            <v>22694987.579999998</v>
          </cell>
          <cell r="O26">
            <v>16091656.449999999</v>
          </cell>
          <cell r="P26">
            <v>16091656.449999999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02</v>
          </cell>
          <cell r="D27" t="str">
            <v>846</v>
          </cell>
          <cell r="E27" t="str">
            <v>0033</v>
          </cell>
          <cell r="F27" t="str">
            <v>PROGRAMA DE GESTAO E MANUTENCAO DO PODER JUDICIARIO</v>
          </cell>
          <cell r="G27" t="str">
            <v>09HB</v>
          </cell>
          <cell r="H27" t="str">
            <v>CONTRIBUICAO DA UNIAO, DE SUAS AUTARQUIAS E FUNDACOES PARA O</v>
          </cell>
          <cell r="I27" t="str">
            <v>1</v>
          </cell>
          <cell r="J27" t="str">
            <v>0100</v>
          </cell>
          <cell r="K27" t="str">
            <v>RECURSOS PRIMARIOS DE LIVRE APLICACAO</v>
          </cell>
          <cell r="L27" t="str">
            <v>1</v>
          </cell>
          <cell r="M27">
            <v>58052662.119999997</v>
          </cell>
          <cell r="N27">
            <v>58052662.119999997</v>
          </cell>
          <cell r="O27">
            <v>58052662.119999997</v>
          </cell>
          <cell r="P27">
            <v>58052662.119999997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09</v>
          </cell>
          <cell r="D28" t="str">
            <v>272</v>
          </cell>
          <cell r="E28" t="str">
            <v>0033</v>
          </cell>
          <cell r="F28" t="str">
            <v>PROGRAMA DE GESTAO E MANUTENCAO DO PODER JUDICIARIO</v>
          </cell>
          <cell r="G28" t="str">
            <v>0181</v>
          </cell>
          <cell r="H28" t="str">
            <v>APOSENTADORIAS E PENSOES CIVIS DA UNIAO</v>
          </cell>
          <cell r="I28" t="str">
            <v>2</v>
          </cell>
          <cell r="J28" t="str">
            <v>0156</v>
          </cell>
          <cell r="K28" t="str">
            <v>CONTRIBUICAO PLANO SEGURIDADE SOCIAL SERVIDOR</v>
          </cell>
          <cell r="L28" t="str">
            <v>1</v>
          </cell>
          <cell r="M28">
            <v>68482187</v>
          </cell>
          <cell r="N28">
            <v>68482187</v>
          </cell>
          <cell r="O28">
            <v>68482187</v>
          </cell>
          <cell r="P28">
            <v>68482187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09</v>
          </cell>
          <cell r="D29" t="str">
            <v>272</v>
          </cell>
          <cell r="E29" t="str">
            <v>0033</v>
          </cell>
          <cell r="F29" t="str">
            <v>PROGRAMA DE GESTAO E MANUTENCAO DO PODER JUDICIARIO</v>
          </cell>
          <cell r="G29" t="str">
            <v>0181</v>
          </cell>
          <cell r="H29" t="str">
            <v>APOSENTADORIAS E PENSOES CIVIS DA UNIAO</v>
          </cell>
          <cell r="I29" t="str">
            <v>2</v>
          </cell>
          <cell r="J29" t="str">
            <v>0169</v>
          </cell>
          <cell r="K29" t="str">
            <v>CONTRIB.PATRONAL P/PLANO DE SEGURID.SOC.SERV.</v>
          </cell>
          <cell r="L29" t="str">
            <v>1</v>
          </cell>
          <cell r="M29">
            <v>41551965.109999999</v>
          </cell>
          <cell r="N29">
            <v>41551965.109999999</v>
          </cell>
          <cell r="O29">
            <v>41538380.479999997</v>
          </cell>
          <cell r="P29">
            <v>40682254.32</v>
          </cell>
        </row>
        <row r="30">
          <cell r="A30" t="str">
            <v>12104</v>
          </cell>
          <cell r="B30" t="str">
            <v>TRIBUNAL REGIONAL FEDERAL DA 3A. REGIAO</v>
          </cell>
          <cell r="C30" t="str">
            <v>28</v>
          </cell>
          <cell r="D30" t="str">
            <v>846</v>
          </cell>
          <cell r="E30" t="str">
            <v>0909</v>
          </cell>
          <cell r="F30" t="str">
            <v>OPERACOES ESPECIAIS: OUTROS ENCARGOS ESPECIAIS</v>
          </cell>
          <cell r="G30" t="str">
            <v>0536</v>
          </cell>
          <cell r="H30" t="str">
            <v>BENEFICIOS E PENSOES INDENIZATORIAS DECORRENTES DE LEGISLACA</v>
          </cell>
          <cell r="I30" t="str">
            <v>2</v>
          </cell>
          <cell r="J30" t="str">
            <v>0100</v>
          </cell>
          <cell r="K30" t="str">
            <v>RECURSOS PRIMARIOS DE LIVRE APLICACAO</v>
          </cell>
          <cell r="L30" t="str">
            <v>3</v>
          </cell>
          <cell r="M30">
            <v>1136</v>
          </cell>
        </row>
        <row r="31">
          <cell r="A31" t="str">
            <v>12104</v>
          </cell>
          <cell r="B31" t="str">
            <v>TRIBUNAL REGIONAL FEDERAL DA 3A. REGIAO</v>
          </cell>
          <cell r="C31" t="str">
            <v>28</v>
          </cell>
          <cell r="D31" t="str">
            <v>846</v>
          </cell>
          <cell r="E31" t="str">
            <v>0909</v>
          </cell>
          <cell r="F31" t="str">
            <v>OPERACOES ESPECIAIS: OUTROS ENCARGOS ESPECIAIS</v>
          </cell>
          <cell r="G31" t="str">
            <v>0536</v>
          </cell>
          <cell r="H31" t="str">
            <v>BENEFICIOS E PENSOES INDENIZATORIAS DECORRENTES DE LEGISLACA</v>
          </cell>
          <cell r="I31" t="str">
            <v>2</v>
          </cell>
          <cell r="J31" t="str">
            <v>0151</v>
          </cell>
          <cell r="K31" t="str">
            <v>RECURSOS LIVRES DA SEGURIDADE SOCIAL</v>
          </cell>
          <cell r="L31" t="str">
            <v>3</v>
          </cell>
          <cell r="M31">
            <v>20716</v>
          </cell>
          <cell r="N31">
            <v>20716</v>
          </cell>
          <cell r="O31">
            <v>14738.67</v>
          </cell>
          <cell r="P31">
            <v>14738.67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showGridLines="0" tabSelected="1" view="pageBreakPreview" zoomScale="85" zoomScaleNormal="75" zoomScaleSheetLayoutView="85" workbookViewId="0"/>
  </sheetViews>
  <sheetFormatPr defaultRowHeight="25.5" customHeight="1" x14ac:dyDescent="0.2"/>
  <cols>
    <col min="1" max="1" width="18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6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15.42578125" style="65" customWidth="1"/>
    <col min="17" max="17" width="11" style="64" customWidth="1"/>
    <col min="18" max="18" width="13" style="65" customWidth="1"/>
    <col min="19" max="19" width="15.140625" style="64" customWidth="1"/>
    <col min="20" max="20" width="9.28515625" style="65" bestFit="1" customWidth="1"/>
    <col min="21" max="21" width="16.85546875" style="5" customWidth="1"/>
    <col min="22" max="22" width="9.28515625" style="5" bestFit="1" customWidth="1"/>
    <col min="23" max="23" width="14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44075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+'[1]Access-Set'!A9</f>
        <v>12104</v>
      </c>
      <c r="B10" s="39" t="str">
        <f>+'[1]Access-Set'!B9</f>
        <v>TRIBUNAL REGIONAL FEDERAL DA 3A. REGIAO</v>
      </c>
      <c r="C10" s="40" t="str">
        <f>CONCATENATE('[1]Access-Set'!C9,".",'[1]Access-Set'!D9)</f>
        <v>02.061</v>
      </c>
      <c r="D10" s="40" t="str">
        <f>CONCATENATE('[1]Access-Set'!E9,".",'[1]Access-Set'!G9)</f>
        <v>0033.4224</v>
      </c>
      <c r="E10" s="39" t="str">
        <f>+'[1]Access-Set'!F9</f>
        <v>PROGRAMA DE GESTAO E MANUTENCAO DO PODER JUDICIARIO</v>
      </c>
      <c r="F10" s="41" t="str">
        <f>+'[1]Access-Set'!H9</f>
        <v>ASSISTENCIA JURIDICA A PESSOAS CARENTES</v>
      </c>
      <c r="G10" s="38" t="str">
        <f>IF('[1]Access-Set'!I9="1","F","S")</f>
        <v>F</v>
      </c>
      <c r="H10" s="38" t="str">
        <f>+'[1]Access-Set'!J9</f>
        <v>0100</v>
      </c>
      <c r="I10" s="42" t="str">
        <f>+'[1]Access-Set'!K9</f>
        <v>RECURSOS PRIMARIOS DE LIVRE APLICACAO</v>
      </c>
      <c r="J10" s="38" t="str">
        <f>+'[1]Access-Set'!L9</f>
        <v>3</v>
      </c>
      <c r="K10" s="43"/>
      <c r="L10" s="44"/>
      <c r="M10" s="44"/>
      <c r="N10" s="45">
        <f>+K10+L10-M10</f>
        <v>0</v>
      </c>
      <c r="O10" s="43"/>
      <c r="P10" s="46">
        <f>'[1]Access-Set'!M9</f>
        <v>15000</v>
      </c>
      <c r="Q10" s="46"/>
      <c r="R10" s="46">
        <f>N10-O10+P10</f>
        <v>15000</v>
      </c>
      <c r="S10" s="46">
        <f>'[1]Access-Set'!N9</f>
        <v>15000</v>
      </c>
      <c r="T10" s="47">
        <f>IF(R10&gt;0,S10/R10,0)</f>
        <v>1</v>
      </c>
      <c r="U10" s="46">
        <f>'[1]Access-Set'!O9</f>
        <v>0</v>
      </c>
      <c r="V10" s="48">
        <f>IF(R10&gt;0,U10/R10,0)</f>
        <v>0</v>
      </c>
      <c r="W10" s="46">
        <f>'[1]Access-Set'!P9</f>
        <v>0</v>
      </c>
      <c r="X10" s="48">
        <f>IF(R10&gt;0,W10/R10,0)</f>
        <v>0</v>
      </c>
    </row>
    <row r="11" spans="1:24" ht="25.5" customHeight="1" x14ac:dyDescent="0.2">
      <c r="A11" s="49" t="str">
        <f>+'[1]Access-Set'!A10</f>
        <v>12104</v>
      </c>
      <c r="B11" s="50" t="str">
        <f>+'[1]Access-Set'!B10</f>
        <v>TRIBUNAL REGIONAL FEDERAL DA 3A. REGIAO</v>
      </c>
      <c r="C11" s="49" t="str">
        <f>CONCATENATE('[1]Access-Set'!C10,".",'[1]Access-Set'!D10)</f>
        <v>02.061</v>
      </c>
      <c r="D11" s="49" t="str">
        <f>CONCATENATE('[1]Access-Set'!E10,".",'[1]Access-Set'!G10)</f>
        <v>0033.4257</v>
      </c>
      <c r="E11" s="50" t="str">
        <f>+'[1]Access-Set'!F10</f>
        <v>PROGRAMA DE GESTAO E MANUTENCAO DO PODER JUDICIARIO</v>
      </c>
      <c r="F11" s="51" t="str">
        <f>+'[1]Access-Set'!H10</f>
        <v>JULGAMENTO DE CAUSAS NA JUSTICA FEDERAL</v>
      </c>
      <c r="G11" s="49" t="str">
        <f>IF('[1]Access-Set'!I10="1","F","S")</f>
        <v>F</v>
      </c>
      <c r="H11" s="49" t="str">
        <f>+'[1]Access-Set'!J10</f>
        <v>0100</v>
      </c>
      <c r="I11" s="50" t="str">
        <f>+'[1]Access-Set'!K10</f>
        <v>RECURSOS PRIMARIOS DE LIVRE APLICACAO</v>
      </c>
      <c r="J11" s="49" t="str">
        <f>+'[1]Access-Set'!L10</f>
        <v>4</v>
      </c>
      <c r="K11" s="52"/>
      <c r="L11" s="52"/>
      <c r="M11" s="52"/>
      <c r="N11" s="53">
        <f t="shared" ref="N11:N32" si="0">+K11+L11-M11</f>
        <v>0</v>
      </c>
      <c r="O11" s="52"/>
      <c r="P11" s="54">
        <f>'[1]Access-Set'!M10</f>
        <v>10672478</v>
      </c>
      <c r="Q11" s="54"/>
      <c r="R11" s="54">
        <f t="shared" ref="R11:R32" si="1">N11-O11+P11</f>
        <v>10672478</v>
      </c>
      <c r="S11" s="54">
        <f>'[1]Access-Set'!N10</f>
        <v>494762.85</v>
      </c>
      <c r="T11" s="55">
        <f t="shared" ref="T11:T33" si="2">IF(R11&gt;0,S11/R11,0)</f>
        <v>4.6358760355373889E-2</v>
      </c>
      <c r="U11" s="54">
        <f>'[1]Access-Set'!O10</f>
        <v>50903.55</v>
      </c>
      <c r="V11" s="55">
        <f t="shared" ref="V11:V33" si="3">IF(R11&gt;0,U11/R11,0)</f>
        <v>4.7696092697497245E-3</v>
      </c>
      <c r="W11" s="54">
        <f>'[1]Access-Set'!P10</f>
        <v>50903.55</v>
      </c>
      <c r="X11" s="55">
        <f t="shared" ref="X11:X33" si="4">IF(R11&gt;0,W11/R11,0)</f>
        <v>4.7696092697497245E-3</v>
      </c>
    </row>
    <row r="12" spans="1:24" ht="25.5" customHeight="1" x14ac:dyDescent="0.2">
      <c r="A12" s="49" t="str">
        <f>+'[1]Access-Set'!A11</f>
        <v>12104</v>
      </c>
      <c r="B12" s="50" t="str">
        <f>+'[1]Access-Set'!B11</f>
        <v>TRIBUNAL REGIONAL FEDERAL DA 3A. REGIAO</v>
      </c>
      <c r="C12" s="49" t="str">
        <f>CONCATENATE('[1]Access-Set'!C11,".",'[1]Access-Set'!D11)</f>
        <v>02.061</v>
      </c>
      <c r="D12" s="49" t="str">
        <f>CONCATENATE('[1]Access-Set'!E11,".",'[1]Access-Set'!G11)</f>
        <v>0033.4257</v>
      </c>
      <c r="E12" s="50" t="str">
        <f>+'[1]Access-Set'!F11</f>
        <v>PROGRAMA DE GESTAO E MANUTENCAO DO PODER JUDICIARIO</v>
      </c>
      <c r="F12" s="50" t="str">
        <f>+'[1]Access-Set'!H11</f>
        <v>JULGAMENTO DE CAUSAS NA JUSTICA FEDERAL</v>
      </c>
      <c r="G12" s="49" t="str">
        <f>IF('[1]Access-Set'!I11="1","F","S")</f>
        <v>F</v>
      </c>
      <c r="H12" s="49" t="str">
        <f>+'[1]Access-Set'!J11</f>
        <v>0100</v>
      </c>
      <c r="I12" s="50" t="str">
        <f>+'[1]Access-Set'!K11</f>
        <v>RECURSOS PRIMARIOS DE LIVRE APLICACAO</v>
      </c>
      <c r="J12" s="49" t="str">
        <f>+'[1]Access-Set'!L11</f>
        <v>3</v>
      </c>
      <c r="K12" s="54"/>
      <c r="L12" s="54"/>
      <c r="M12" s="54"/>
      <c r="N12" s="52">
        <f t="shared" si="0"/>
        <v>0</v>
      </c>
      <c r="O12" s="54"/>
      <c r="P12" s="54">
        <f>'[1]Access-Set'!M11</f>
        <v>37321087</v>
      </c>
      <c r="Q12" s="54"/>
      <c r="R12" s="54">
        <f t="shared" si="1"/>
        <v>37321087</v>
      </c>
      <c r="S12" s="56">
        <f>'[1]Access-Set'!N11</f>
        <v>31514015.850000001</v>
      </c>
      <c r="T12" s="55">
        <f t="shared" si="2"/>
        <v>0.84440241116235448</v>
      </c>
      <c r="U12" s="54">
        <f>'[1]Access-Set'!O11</f>
        <v>19471566.940000001</v>
      </c>
      <c r="V12" s="55">
        <f t="shared" si="3"/>
        <v>0.52173097048325523</v>
      </c>
      <c r="W12" s="54">
        <f>'[1]Access-Set'!P11</f>
        <v>18850182.829999998</v>
      </c>
      <c r="X12" s="55">
        <f t="shared" si="4"/>
        <v>0.50508129171050131</v>
      </c>
    </row>
    <row r="13" spans="1:24" ht="25.5" customHeight="1" x14ac:dyDescent="0.2">
      <c r="A13" s="49" t="str">
        <f>+'[1]Access-Set'!A12</f>
        <v>12104</v>
      </c>
      <c r="B13" s="50" t="str">
        <f>+'[1]Access-Set'!B12</f>
        <v>TRIBUNAL REGIONAL FEDERAL DA 3A. REGIAO</v>
      </c>
      <c r="C13" s="49" t="str">
        <f>CONCATENATE('[1]Access-Set'!C12,".",'[1]Access-Set'!D12)</f>
        <v>02.061</v>
      </c>
      <c r="D13" s="49" t="str">
        <f>CONCATENATE('[1]Access-Set'!E12,".",'[1]Access-Set'!G12)</f>
        <v>0033.4257</v>
      </c>
      <c r="E13" s="50" t="str">
        <f>+'[1]Access-Set'!F12</f>
        <v>PROGRAMA DE GESTAO E MANUTENCAO DO PODER JUDICIARIO</v>
      </c>
      <c r="F13" s="50" t="str">
        <f>+'[1]Access-Set'!H12</f>
        <v>JULGAMENTO DE CAUSAS NA JUSTICA FEDERAL</v>
      </c>
      <c r="G13" s="49" t="str">
        <f>IF('[1]Access-Set'!I12="1","F","S")</f>
        <v>F</v>
      </c>
      <c r="H13" s="49" t="str">
        <f>+'[1]Access-Set'!J12</f>
        <v>0127</v>
      </c>
      <c r="I13" s="50" t="str">
        <f>+'[1]Access-Set'!K12</f>
        <v>CUSTAS E EMOLUMENTOS - PODER JUDICIARIO</v>
      </c>
      <c r="J13" s="49" t="str">
        <f>+'[1]Access-Set'!L12</f>
        <v>4</v>
      </c>
      <c r="K13" s="54"/>
      <c r="L13" s="54"/>
      <c r="M13" s="54"/>
      <c r="N13" s="52">
        <f t="shared" si="0"/>
        <v>0</v>
      </c>
      <c r="O13" s="54"/>
      <c r="P13" s="54">
        <f>'[1]Access-Set'!M12</f>
        <v>1417243</v>
      </c>
      <c r="Q13" s="54"/>
      <c r="R13" s="54">
        <f t="shared" si="1"/>
        <v>1417243</v>
      </c>
      <c r="S13" s="56">
        <f>'[1]Access-Set'!N12</f>
        <v>0</v>
      </c>
      <c r="T13" s="55">
        <f t="shared" si="2"/>
        <v>0</v>
      </c>
      <c r="U13" s="54">
        <f>'[1]Access-Set'!O12</f>
        <v>0</v>
      </c>
      <c r="V13" s="55">
        <f t="shared" si="3"/>
        <v>0</v>
      </c>
      <c r="W13" s="54">
        <f>'[1]Access-Set'!P12</f>
        <v>0</v>
      </c>
      <c r="X13" s="55">
        <f t="shared" si="4"/>
        <v>0</v>
      </c>
    </row>
    <row r="14" spans="1:24" ht="25.5" customHeight="1" x14ac:dyDescent="0.2">
      <c r="A14" s="49" t="str">
        <f>+'[1]Access-Set'!A13</f>
        <v>12104</v>
      </c>
      <c r="B14" s="50" t="str">
        <f>+'[1]Access-Set'!B13</f>
        <v>TRIBUNAL REGIONAL FEDERAL DA 3A. REGIAO</v>
      </c>
      <c r="C14" s="49" t="str">
        <f>CONCATENATE('[1]Access-Set'!C13,".",'[1]Access-Set'!D13)</f>
        <v>02.061</v>
      </c>
      <c r="D14" s="49" t="str">
        <f>CONCATENATE('[1]Access-Set'!E13,".",'[1]Access-Set'!G13)</f>
        <v>0033.4257</v>
      </c>
      <c r="E14" s="50" t="str">
        <f>+'[1]Access-Set'!F13</f>
        <v>PROGRAMA DE GESTAO E MANUTENCAO DO PODER JUDICIARIO</v>
      </c>
      <c r="F14" s="50" t="str">
        <f>+'[1]Access-Set'!H13</f>
        <v>JULGAMENTO DE CAUSAS NA JUSTICA FEDERAL</v>
      </c>
      <c r="G14" s="49" t="str">
        <f>IF('[1]Access-Set'!I13="1","F","S")</f>
        <v>F</v>
      </c>
      <c r="H14" s="49" t="str">
        <f>+'[1]Access-Set'!J13</f>
        <v>0127</v>
      </c>
      <c r="I14" s="50" t="str">
        <f>+'[1]Access-Set'!K13</f>
        <v>CUSTAS E EMOLUMENTOS - PODER JUDICIARIO</v>
      </c>
      <c r="J14" s="49" t="str">
        <f>+'[1]Access-Set'!L13</f>
        <v>3</v>
      </c>
      <c r="K14" s="54"/>
      <c r="L14" s="54"/>
      <c r="M14" s="54"/>
      <c r="N14" s="52">
        <f t="shared" si="0"/>
        <v>0</v>
      </c>
      <c r="O14" s="54"/>
      <c r="P14" s="54">
        <f>'[1]Access-Set'!M13</f>
        <v>8875153</v>
      </c>
      <c r="Q14" s="54"/>
      <c r="R14" s="54">
        <f t="shared" si="1"/>
        <v>8875153</v>
      </c>
      <c r="S14" s="56">
        <f>'[1]Access-Set'!N13</f>
        <v>8797311.9299999997</v>
      </c>
      <c r="T14" s="55">
        <f t="shared" si="2"/>
        <v>0.99122932641273898</v>
      </c>
      <c r="U14" s="54">
        <f>'[1]Access-Set'!O13</f>
        <v>4776188</v>
      </c>
      <c r="V14" s="55">
        <f t="shared" si="3"/>
        <v>0.53815275071877633</v>
      </c>
      <c r="W14" s="54">
        <f>'[1]Access-Set'!P13</f>
        <v>4154543.27</v>
      </c>
      <c r="X14" s="55">
        <f t="shared" si="4"/>
        <v>0.46810948160555654</v>
      </c>
    </row>
    <row r="15" spans="1:24" ht="25.5" customHeight="1" x14ac:dyDescent="0.2">
      <c r="A15" s="49" t="str">
        <f>+'[1]Access-Set'!A14</f>
        <v>12104</v>
      </c>
      <c r="B15" s="50" t="str">
        <f>+'[1]Access-Set'!B14</f>
        <v>TRIBUNAL REGIONAL FEDERAL DA 3A. REGIAO</v>
      </c>
      <c r="C15" s="49" t="str">
        <f>CONCATENATE('[1]Access-Set'!C14,".",'[1]Access-Set'!D14)</f>
        <v>02.061</v>
      </c>
      <c r="D15" s="49" t="str">
        <f>CONCATENATE('[1]Access-Set'!E14,".",'[1]Access-Set'!G14)</f>
        <v>0033.4257</v>
      </c>
      <c r="E15" s="50" t="str">
        <f>+'[1]Access-Set'!F14</f>
        <v>PROGRAMA DE GESTAO E MANUTENCAO DO PODER JUDICIARIO</v>
      </c>
      <c r="F15" s="50" t="str">
        <f>+'[1]Access-Set'!H14</f>
        <v>JULGAMENTO DE CAUSAS NA JUSTICA FEDERAL</v>
      </c>
      <c r="G15" s="49" t="str">
        <f>IF('[1]Access-Set'!I14="1","F","S")</f>
        <v>F</v>
      </c>
      <c r="H15" s="49" t="str">
        <f>+'[1]Access-Set'!J14</f>
        <v>0300</v>
      </c>
      <c r="I15" s="50" t="str">
        <f>+'[1]Access-Set'!K14</f>
        <v>RECURSOS PRIMARIOS DE LIVRE APLICACAO</v>
      </c>
      <c r="J15" s="49" t="str">
        <f>+'[1]Access-Set'!L14</f>
        <v>4</v>
      </c>
      <c r="K15" s="52"/>
      <c r="L15" s="52"/>
      <c r="M15" s="52"/>
      <c r="N15" s="52">
        <f t="shared" si="0"/>
        <v>0</v>
      </c>
      <c r="O15" s="52"/>
      <c r="P15" s="54">
        <f>'[1]Access-Set'!M14</f>
        <v>1353341</v>
      </c>
      <c r="Q15" s="54"/>
      <c r="R15" s="54">
        <f t="shared" si="1"/>
        <v>1353341</v>
      </c>
      <c r="S15" s="56">
        <f>'[1]Access-Set'!N14</f>
        <v>0</v>
      </c>
      <c r="T15" s="55">
        <f t="shared" si="2"/>
        <v>0</v>
      </c>
      <c r="U15" s="54">
        <f>'[1]Access-Set'!O14</f>
        <v>0</v>
      </c>
      <c r="V15" s="55">
        <f t="shared" si="3"/>
        <v>0</v>
      </c>
      <c r="W15" s="54">
        <f>'[1]Access-Set'!P14</f>
        <v>0</v>
      </c>
      <c r="X15" s="55">
        <f t="shared" si="4"/>
        <v>0</v>
      </c>
    </row>
    <row r="16" spans="1:24" ht="25.5" customHeight="1" x14ac:dyDescent="0.2">
      <c r="A16" s="49" t="str">
        <f>+'[1]Access-Set'!A15</f>
        <v>12104</v>
      </c>
      <c r="B16" s="50" t="str">
        <f>+'[1]Access-Set'!B15</f>
        <v>TRIBUNAL REGIONAL FEDERAL DA 3A. REGIAO</v>
      </c>
      <c r="C16" s="49" t="str">
        <f>CONCATENATE('[1]Access-Set'!C15,".",'[1]Access-Set'!D15)</f>
        <v>02.122</v>
      </c>
      <c r="D16" s="49" t="str">
        <f>CONCATENATE('[1]Access-Set'!E15,".",'[1]Access-Set'!G15)</f>
        <v>0033.15NZ</v>
      </c>
      <c r="E16" s="50" t="str">
        <f>+'[1]Access-Set'!F15</f>
        <v>PROGRAMA DE GESTAO E MANUTENCAO DO PODER JUDICIARIO</v>
      </c>
      <c r="F16" s="50" t="str">
        <f>+'[1]Access-Set'!H15</f>
        <v>REFORMA DO EDIFICIO-SEDE DO TRIBUNAL REGIONAL FEDERAL DA 3.</v>
      </c>
      <c r="G16" s="49" t="str">
        <f>IF('[1]Access-Set'!I15="1","F","S")</f>
        <v>F</v>
      </c>
      <c r="H16" s="49" t="str">
        <f>+'[1]Access-Set'!J15</f>
        <v>0100</v>
      </c>
      <c r="I16" s="50" t="str">
        <f>+'[1]Access-Set'!K15</f>
        <v>RECURSOS PRIMARIOS DE LIVRE APLICACAO</v>
      </c>
      <c r="J16" s="49" t="str">
        <f>+'[1]Access-Set'!L15</f>
        <v>4</v>
      </c>
      <c r="K16" s="54"/>
      <c r="L16" s="54"/>
      <c r="M16" s="54"/>
      <c r="N16" s="52">
        <f t="shared" si="0"/>
        <v>0</v>
      </c>
      <c r="O16" s="54"/>
      <c r="P16" s="54">
        <f>'[1]Access-Set'!M15</f>
        <v>3500000</v>
      </c>
      <c r="Q16" s="54"/>
      <c r="R16" s="54">
        <f t="shared" si="1"/>
        <v>3500000</v>
      </c>
      <c r="S16" s="56">
        <f>'[1]Access-Set'!N15</f>
        <v>0</v>
      </c>
      <c r="T16" s="55">
        <f t="shared" si="2"/>
        <v>0</v>
      </c>
      <c r="U16" s="54">
        <f>'[1]Access-Set'!O15</f>
        <v>0</v>
      </c>
      <c r="V16" s="55">
        <f t="shared" si="3"/>
        <v>0</v>
      </c>
      <c r="W16" s="54">
        <f>'[1]Access-Set'!P15</f>
        <v>0</v>
      </c>
      <c r="X16" s="55">
        <f t="shared" si="4"/>
        <v>0</v>
      </c>
    </row>
    <row r="17" spans="1:24" ht="25.5" customHeight="1" x14ac:dyDescent="0.2">
      <c r="A17" s="49" t="str">
        <f>+'[1]Access-Set'!A16</f>
        <v>12104</v>
      </c>
      <c r="B17" s="50" t="str">
        <f>+'[1]Access-Set'!B16</f>
        <v>TRIBUNAL REGIONAL FEDERAL DA 3A. REGIAO</v>
      </c>
      <c r="C17" s="49" t="str">
        <f>CONCATENATE('[1]Access-Set'!C16,".",'[1]Access-Set'!D16)</f>
        <v>02.122</v>
      </c>
      <c r="D17" s="49" t="str">
        <f>CONCATENATE('[1]Access-Set'!E16,".",'[1]Access-Set'!G16)</f>
        <v>0033.15NZ</v>
      </c>
      <c r="E17" s="50" t="str">
        <f>+'[1]Access-Set'!F16</f>
        <v>PROGRAMA DE GESTAO E MANUTENCAO DO PODER JUDICIARIO</v>
      </c>
      <c r="F17" s="50" t="str">
        <f>+'[1]Access-Set'!H16</f>
        <v>REFORMA DO EDIFICIO-SEDE DO TRIBUNAL REGIONAL FEDERAL DA 3.</v>
      </c>
      <c r="G17" s="49" t="str">
        <f>IF('[1]Access-Set'!I16="1","F","S")</f>
        <v>F</v>
      </c>
      <c r="H17" s="49" t="str">
        <f>+'[1]Access-Set'!J16</f>
        <v>0300</v>
      </c>
      <c r="I17" s="50" t="str">
        <f>+'[1]Access-Set'!K16</f>
        <v>RECURSOS PRIMARIOS DE LIVRE APLICACAO</v>
      </c>
      <c r="J17" s="49" t="str">
        <f>+'[1]Access-Set'!L16</f>
        <v>4</v>
      </c>
      <c r="K17" s="54"/>
      <c r="L17" s="54"/>
      <c r="M17" s="54"/>
      <c r="N17" s="52">
        <f t="shared" si="0"/>
        <v>0</v>
      </c>
      <c r="O17" s="54"/>
      <c r="P17" s="54">
        <f>'[1]Access-Set'!M16</f>
        <v>1050000</v>
      </c>
      <c r="Q17" s="54"/>
      <c r="R17" s="54">
        <f t="shared" si="1"/>
        <v>1050000</v>
      </c>
      <c r="S17" s="56">
        <f>'[1]Access-Set'!N16</f>
        <v>0</v>
      </c>
      <c r="T17" s="55">
        <f t="shared" si="2"/>
        <v>0</v>
      </c>
      <c r="U17" s="54">
        <f>'[1]Access-Set'!O16</f>
        <v>0</v>
      </c>
      <c r="V17" s="55">
        <f t="shared" si="3"/>
        <v>0</v>
      </c>
      <c r="W17" s="54">
        <f>'[1]Access-Set'!P16</f>
        <v>0</v>
      </c>
      <c r="X17" s="55">
        <f t="shared" si="4"/>
        <v>0</v>
      </c>
    </row>
    <row r="18" spans="1:24" ht="25.5" customHeight="1" x14ac:dyDescent="0.2">
      <c r="A18" s="49" t="str">
        <f>+'[1]Access-Set'!A17</f>
        <v>12104</v>
      </c>
      <c r="B18" s="50" t="str">
        <f>+'[1]Access-Set'!B17</f>
        <v>TRIBUNAL REGIONAL FEDERAL DA 3A. REGIAO</v>
      </c>
      <c r="C18" s="49" t="str">
        <f>CONCATENATE('[1]Access-Set'!C17,".",'[1]Access-Set'!D17)</f>
        <v>02.122</v>
      </c>
      <c r="D18" s="49" t="str">
        <f>CONCATENATE('[1]Access-Set'!E17,".",'[1]Access-Set'!G17)</f>
        <v>0033.15TN</v>
      </c>
      <c r="E18" s="50" t="str">
        <f>+'[1]Access-Set'!F17</f>
        <v>PROGRAMA DE GESTAO E MANUTENCAO DO PODER JUDICIARIO</v>
      </c>
      <c r="F18" s="50" t="str">
        <f>+'[1]Access-Set'!H17</f>
        <v>AQUISICAO DE IMOVEIS PARA FUNCIONAMENTO DO TRF DA 3. REGIAO</v>
      </c>
      <c r="G18" s="49" t="str">
        <f>IF('[1]Access-Set'!I17="1","F","S")</f>
        <v>F</v>
      </c>
      <c r="H18" s="49" t="str">
        <f>+'[1]Access-Set'!J17</f>
        <v>0100</v>
      </c>
      <c r="I18" s="50" t="str">
        <f>+'[1]Access-Set'!K17</f>
        <v>RECURSOS PRIMARIOS DE LIVRE APLICACAO</v>
      </c>
      <c r="J18" s="49" t="str">
        <f>+'[1]Access-Set'!L17</f>
        <v>5</v>
      </c>
      <c r="K18" s="52"/>
      <c r="L18" s="52"/>
      <c r="M18" s="52"/>
      <c r="N18" s="52">
        <f t="shared" si="0"/>
        <v>0</v>
      </c>
      <c r="O18" s="52"/>
      <c r="P18" s="54">
        <f>'[1]Access-Set'!M17</f>
        <v>0</v>
      </c>
      <c r="Q18" s="54"/>
      <c r="R18" s="54">
        <f t="shared" si="1"/>
        <v>0</v>
      </c>
      <c r="S18" s="56">
        <f>'[1]Access-Set'!N17</f>
        <v>0</v>
      </c>
      <c r="T18" s="55">
        <f t="shared" si="2"/>
        <v>0</v>
      </c>
      <c r="U18" s="54">
        <f>'[1]Access-Set'!O17</f>
        <v>0</v>
      </c>
      <c r="V18" s="55">
        <f t="shared" si="3"/>
        <v>0</v>
      </c>
      <c r="W18" s="54">
        <f>'[1]Access-Set'!P17</f>
        <v>0</v>
      </c>
      <c r="X18" s="55">
        <f t="shared" si="4"/>
        <v>0</v>
      </c>
    </row>
    <row r="19" spans="1:24" ht="25.5" customHeight="1" x14ac:dyDescent="0.2">
      <c r="A19" s="49" t="str">
        <f>+'[1]Access-Set'!A18</f>
        <v>12104</v>
      </c>
      <c r="B19" s="50" t="str">
        <f>+'[1]Access-Set'!B18</f>
        <v>TRIBUNAL REGIONAL FEDERAL DA 3A. REGIAO</v>
      </c>
      <c r="C19" s="49" t="str">
        <f>CONCATENATE('[1]Access-Set'!C18,".",'[1]Access-Set'!D18)</f>
        <v>02.122</v>
      </c>
      <c r="D19" s="49" t="str">
        <f>CONCATENATE('[1]Access-Set'!E18,".",'[1]Access-Set'!G18)</f>
        <v>0033.20TP</v>
      </c>
      <c r="E19" s="50" t="str">
        <f>+'[1]Access-Set'!F18</f>
        <v>PROGRAMA DE GESTAO E MANUTENCAO DO PODER JUDICIARIO</v>
      </c>
      <c r="F19" s="50" t="str">
        <f>+'[1]Access-Set'!H18</f>
        <v>ATIVOS CIVIS DA UNIAO</v>
      </c>
      <c r="G19" s="49" t="str">
        <f>IF('[1]Access-Set'!I18="1","F","S")</f>
        <v>F</v>
      </c>
      <c r="H19" s="49" t="str">
        <f>+'[1]Access-Set'!J18</f>
        <v>0100</v>
      </c>
      <c r="I19" s="50" t="str">
        <f>+'[1]Access-Set'!K18</f>
        <v>RECURSOS PRIMARIOS DE LIVRE APLICACAO</v>
      </c>
      <c r="J19" s="49" t="str">
        <f>+'[1]Access-Set'!L18</f>
        <v>1</v>
      </c>
      <c r="K19" s="52"/>
      <c r="L19" s="52"/>
      <c r="M19" s="52"/>
      <c r="N19" s="52">
        <f t="shared" si="0"/>
        <v>0</v>
      </c>
      <c r="O19" s="52"/>
      <c r="P19" s="54">
        <f>'[1]Access-Set'!M18</f>
        <v>302636363.06999999</v>
      </c>
      <c r="Q19" s="54"/>
      <c r="R19" s="54">
        <f t="shared" si="1"/>
        <v>302636363.06999999</v>
      </c>
      <c r="S19" s="56">
        <f>'[1]Access-Set'!N18</f>
        <v>302636363.06999999</v>
      </c>
      <c r="T19" s="55">
        <f t="shared" si="2"/>
        <v>1</v>
      </c>
      <c r="U19" s="54">
        <f>'[1]Access-Set'!O18</f>
        <v>302636363.06999999</v>
      </c>
      <c r="V19" s="55">
        <f t="shared" si="3"/>
        <v>1</v>
      </c>
      <c r="W19" s="54">
        <f>'[1]Access-Set'!P18</f>
        <v>300776844.58999997</v>
      </c>
      <c r="X19" s="55">
        <f t="shared" si="4"/>
        <v>0.99385560128618811</v>
      </c>
    </row>
    <row r="20" spans="1:24" ht="25.5" customHeight="1" x14ac:dyDescent="0.2">
      <c r="A20" s="49" t="str">
        <f>+'[1]Access-Set'!A19</f>
        <v>12104</v>
      </c>
      <c r="B20" s="50" t="str">
        <f>+'[1]Access-Set'!B19</f>
        <v>TRIBUNAL REGIONAL FEDERAL DA 3A. REGIAO</v>
      </c>
      <c r="C20" s="49" t="str">
        <f>CONCATENATE('[1]Access-Set'!C19,".",'[1]Access-Set'!D19)</f>
        <v>02.122</v>
      </c>
      <c r="D20" s="49" t="str">
        <f>CONCATENATE('[1]Access-Set'!E19,".",'[1]Access-Set'!G19)</f>
        <v>0033.216H</v>
      </c>
      <c r="E20" s="50" t="str">
        <f>+'[1]Access-Set'!F19</f>
        <v>PROGRAMA DE GESTAO E MANUTENCAO DO PODER JUDICIARIO</v>
      </c>
      <c r="F20" s="50" t="str">
        <f>+'[1]Access-Set'!H19</f>
        <v>AJUDA DE CUSTO PARA MORADIA OU AUXILIO-MORADIA A AGENTES PUB</v>
      </c>
      <c r="G20" s="49" t="str">
        <f>IF('[1]Access-Set'!I19="1","F","S")</f>
        <v>F</v>
      </c>
      <c r="H20" s="49" t="str">
        <f>+'[1]Access-Set'!J19</f>
        <v>0100</v>
      </c>
      <c r="I20" s="50" t="str">
        <f>+'[1]Access-Set'!K19</f>
        <v>RECURSOS PRIMARIOS DE LIVRE APLICACAO</v>
      </c>
      <c r="J20" s="49" t="str">
        <f>+'[1]Access-Set'!L19</f>
        <v>3</v>
      </c>
      <c r="K20" s="52"/>
      <c r="L20" s="52"/>
      <c r="M20" s="52"/>
      <c r="N20" s="52">
        <f t="shared" si="0"/>
        <v>0</v>
      </c>
      <c r="O20" s="52"/>
      <c r="P20" s="54">
        <f>'[1]Access-Set'!M19</f>
        <v>76066</v>
      </c>
      <c r="Q20" s="54"/>
      <c r="R20" s="54">
        <f t="shared" si="1"/>
        <v>76066</v>
      </c>
      <c r="S20" s="56">
        <f>'[1]Access-Set'!N19</f>
        <v>76066</v>
      </c>
      <c r="T20" s="55">
        <f t="shared" si="2"/>
        <v>1</v>
      </c>
      <c r="U20" s="54">
        <f>'[1]Access-Set'!O19</f>
        <v>25047</v>
      </c>
      <c r="V20" s="55">
        <f t="shared" si="3"/>
        <v>0.32927983593195381</v>
      </c>
      <c r="W20" s="54">
        <f>'[1]Access-Set'!P19</f>
        <v>25047</v>
      </c>
      <c r="X20" s="55">
        <f t="shared" si="4"/>
        <v>0.32927983593195381</v>
      </c>
    </row>
    <row r="21" spans="1:24" ht="25.5" customHeight="1" x14ac:dyDescent="0.2">
      <c r="A21" s="49" t="str">
        <f>+'[1]Access-Set'!A20</f>
        <v>12104</v>
      </c>
      <c r="B21" s="50" t="str">
        <f>+'[1]Access-Set'!B20</f>
        <v>TRIBUNAL REGIONAL FEDERAL DA 3A. REGIAO</v>
      </c>
      <c r="C21" s="49" t="str">
        <f>CONCATENATE('[1]Access-Set'!C20,".",'[1]Access-Set'!D20)</f>
        <v>02.126</v>
      </c>
      <c r="D21" s="49" t="str">
        <f>CONCATENATE('[1]Access-Set'!E20,".",'[1]Access-Set'!G20)</f>
        <v>0033.151W</v>
      </c>
      <c r="E21" s="50" t="str">
        <f>+'[1]Access-Set'!F20</f>
        <v>PROGRAMA DE GESTAO E MANUTENCAO DO PODER JUDICIARIO</v>
      </c>
      <c r="F21" s="50" t="str">
        <f>+'[1]Access-Set'!H20</f>
        <v>DESENVOLVIMENTO E IMPLANTACAO DO SISTEMA PROCESSO JUDICIAL E</v>
      </c>
      <c r="G21" s="49" t="str">
        <f>IF('[1]Access-Set'!I20="1","F","S")</f>
        <v>F</v>
      </c>
      <c r="H21" s="49" t="str">
        <f>+'[1]Access-Set'!J20</f>
        <v>0100</v>
      </c>
      <c r="I21" s="50" t="str">
        <f>+'[1]Access-Set'!K20</f>
        <v>RECURSOS PRIMARIOS DE LIVRE APLICACAO</v>
      </c>
      <c r="J21" s="49" t="str">
        <f>+'[1]Access-Set'!L20</f>
        <v>4</v>
      </c>
      <c r="K21" s="52"/>
      <c r="L21" s="52"/>
      <c r="M21" s="52"/>
      <c r="N21" s="52">
        <f t="shared" si="0"/>
        <v>0</v>
      </c>
      <c r="O21" s="52"/>
      <c r="P21" s="54">
        <f>'[1]Access-Set'!M20</f>
        <v>722437</v>
      </c>
      <c r="Q21" s="54"/>
      <c r="R21" s="54">
        <f t="shared" si="1"/>
        <v>722437</v>
      </c>
      <c r="S21" s="56">
        <f>'[1]Access-Set'!N20</f>
        <v>0</v>
      </c>
      <c r="T21" s="55">
        <f t="shared" si="2"/>
        <v>0</v>
      </c>
      <c r="U21" s="54">
        <f>'[1]Access-Set'!O20</f>
        <v>0</v>
      </c>
      <c r="V21" s="55">
        <f t="shared" si="3"/>
        <v>0</v>
      </c>
      <c r="W21" s="54">
        <f>'[1]Access-Set'!P20</f>
        <v>0</v>
      </c>
      <c r="X21" s="55">
        <f t="shared" si="4"/>
        <v>0</v>
      </c>
    </row>
    <row r="22" spans="1:24" ht="25.5" customHeight="1" x14ac:dyDescent="0.2">
      <c r="A22" s="49" t="str">
        <f>+'[1]Access-Set'!A21</f>
        <v>12104</v>
      </c>
      <c r="B22" s="50" t="str">
        <f>+'[1]Access-Set'!B21</f>
        <v>TRIBUNAL REGIONAL FEDERAL DA 3A. REGIAO</v>
      </c>
      <c r="C22" s="49" t="str">
        <f>CONCATENATE('[1]Access-Set'!C21,".",'[1]Access-Set'!D21)</f>
        <v>02.126</v>
      </c>
      <c r="D22" s="49" t="str">
        <f>CONCATENATE('[1]Access-Set'!E21,".",'[1]Access-Set'!G21)</f>
        <v>0033.151W</v>
      </c>
      <c r="E22" s="50" t="str">
        <f>+'[1]Access-Set'!F21</f>
        <v>PROGRAMA DE GESTAO E MANUTENCAO DO PODER JUDICIARIO</v>
      </c>
      <c r="F22" s="50" t="str">
        <f>+'[1]Access-Set'!H21</f>
        <v>DESENVOLVIMENTO E IMPLANTACAO DO SISTEMA PROCESSO JUDICIAL E</v>
      </c>
      <c r="G22" s="49" t="str">
        <f>IF('[1]Access-Set'!I21="1","F","S")</f>
        <v>F</v>
      </c>
      <c r="H22" s="49" t="str">
        <f>+'[1]Access-Set'!J21</f>
        <v>0100</v>
      </c>
      <c r="I22" s="50" t="str">
        <f>+'[1]Access-Set'!K21</f>
        <v>RECURSOS PRIMARIOS DE LIVRE APLICACAO</v>
      </c>
      <c r="J22" s="49" t="str">
        <f>+'[1]Access-Set'!L21</f>
        <v>3</v>
      </c>
      <c r="K22" s="52"/>
      <c r="L22" s="52"/>
      <c r="M22" s="52"/>
      <c r="N22" s="52">
        <f t="shared" si="0"/>
        <v>0</v>
      </c>
      <c r="O22" s="52"/>
      <c r="P22" s="54">
        <f>'[1]Access-Set'!M21</f>
        <v>722436</v>
      </c>
      <c r="Q22" s="54"/>
      <c r="R22" s="54">
        <f t="shared" si="1"/>
        <v>722436</v>
      </c>
      <c r="S22" s="56">
        <f>'[1]Access-Set'!N21</f>
        <v>420436.98</v>
      </c>
      <c r="T22" s="55">
        <f t="shared" si="2"/>
        <v>0.58197124728003591</v>
      </c>
      <c r="U22" s="54">
        <f>'[1]Access-Set'!O21</f>
        <v>191502.77</v>
      </c>
      <c r="V22" s="55">
        <f t="shared" si="3"/>
        <v>0.26507921808990692</v>
      </c>
      <c r="W22" s="54">
        <f>'[1]Access-Set'!P21</f>
        <v>191502.77</v>
      </c>
      <c r="X22" s="55">
        <f t="shared" si="4"/>
        <v>0.26507921808990692</v>
      </c>
    </row>
    <row r="23" spans="1:24" ht="25.5" customHeight="1" x14ac:dyDescent="0.2">
      <c r="A23" s="49" t="str">
        <f>+'[1]Access-Set'!A22</f>
        <v>12104</v>
      </c>
      <c r="B23" s="50" t="str">
        <f>+'[1]Access-Set'!B22</f>
        <v>TRIBUNAL REGIONAL FEDERAL DA 3A. REGIAO</v>
      </c>
      <c r="C23" s="49" t="str">
        <f>CONCATENATE('[1]Access-Set'!C22,".",'[1]Access-Set'!D22)</f>
        <v>02.131</v>
      </c>
      <c r="D23" s="49" t="str">
        <f>CONCATENATE('[1]Access-Set'!E22,".",'[1]Access-Set'!G22)</f>
        <v>0033.219I</v>
      </c>
      <c r="E23" s="50" t="str">
        <f>+'[1]Access-Set'!F22</f>
        <v>PROGRAMA DE GESTAO E MANUTENCAO DO PODER JUDICIARIO</v>
      </c>
      <c r="F23" s="50" t="str">
        <f>+'[1]Access-Set'!H22</f>
        <v>PUBLICIDADE INSTITUCIONAL E DE UTILIDADE PUBLICA</v>
      </c>
      <c r="G23" s="49" t="str">
        <f>IF('[1]Access-Set'!I22="1","F","S")</f>
        <v>F</v>
      </c>
      <c r="H23" s="49" t="str">
        <f>+'[1]Access-Set'!J22</f>
        <v>0100</v>
      </c>
      <c r="I23" s="50" t="str">
        <f>+'[1]Access-Set'!K22</f>
        <v>RECURSOS PRIMARIOS DE LIVRE APLICACAO</v>
      </c>
      <c r="J23" s="49" t="str">
        <f>+'[1]Access-Set'!L22</f>
        <v>3</v>
      </c>
      <c r="K23" s="52"/>
      <c r="L23" s="52"/>
      <c r="M23" s="52"/>
      <c r="N23" s="52">
        <f t="shared" si="0"/>
        <v>0</v>
      </c>
      <c r="O23" s="52"/>
      <c r="P23" s="54">
        <f>'[1]Access-Set'!M22</f>
        <v>0</v>
      </c>
      <c r="Q23" s="54"/>
      <c r="R23" s="54">
        <f t="shared" si="1"/>
        <v>0</v>
      </c>
      <c r="S23" s="56">
        <f>'[1]Access-Set'!N22</f>
        <v>0</v>
      </c>
      <c r="T23" s="55">
        <f t="shared" si="2"/>
        <v>0</v>
      </c>
      <c r="U23" s="54">
        <f>'[1]Access-Set'!O22</f>
        <v>0</v>
      </c>
      <c r="V23" s="55">
        <f t="shared" si="3"/>
        <v>0</v>
      </c>
      <c r="W23" s="54">
        <f>'[1]Access-Set'!P22</f>
        <v>0</v>
      </c>
      <c r="X23" s="55">
        <f t="shared" si="4"/>
        <v>0</v>
      </c>
    </row>
    <row r="24" spans="1:24" ht="25.5" customHeight="1" x14ac:dyDescent="0.2">
      <c r="A24" s="49" t="str">
        <f>+'[1]Access-Set'!A23</f>
        <v>12104</v>
      </c>
      <c r="B24" s="50" t="str">
        <f>+'[1]Access-Set'!B23</f>
        <v>TRIBUNAL REGIONAL FEDERAL DA 3A. REGIAO</v>
      </c>
      <c r="C24" s="49" t="str">
        <f>CONCATENATE('[1]Access-Set'!C23,".",'[1]Access-Set'!D23)</f>
        <v>02.301</v>
      </c>
      <c r="D24" s="49" t="str">
        <f>CONCATENATE('[1]Access-Set'!E23,".",'[1]Access-Set'!G23)</f>
        <v>0033.2004</v>
      </c>
      <c r="E24" s="50" t="str">
        <f>+'[1]Access-Set'!F23</f>
        <v>PROGRAMA DE GESTAO E MANUTENCAO DO PODER JUDICIARIO</v>
      </c>
      <c r="F24" s="50" t="str">
        <f>+'[1]Access-Set'!H23</f>
        <v>ASSISTENCIA MEDICA E ODONTOLOGICA AOS SERVIDORES CIVIS, EMPR</v>
      </c>
      <c r="G24" s="49" t="str">
        <f>IF('[1]Access-Set'!I23="1","F","S")</f>
        <v>S</v>
      </c>
      <c r="H24" s="49" t="str">
        <f>+'[1]Access-Set'!J23</f>
        <v>0100</v>
      </c>
      <c r="I24" s="50" t="str">
        <f>+'[1]Access-Set'!K23</f>
        <v>RECURSOS PRIMARIOS DE LIVRE APLICACAO</v>
      </c>
      <c r="J24" s="49" t="str">
        <f>+'[1]Access-Set'!L23</f>
        <v>4</v>
      </c>
      <c r="K24" s="52"/>
      <c r="L24" s="52"/>
      <c r="M24" s="52"/>
      <c r="N24" s="52">
        <f t="shared" si="0"/>
        <v>0</v>
      </c>
      <c r="O24" s="52"/>
      <c r="P24" s="54">
        <f>'[1]Access-Set'!M23</f>
        <v>4000</v>
      </c>
      <c r="Q24" s="54"/>
      <c r="R24" s="54">
        <f t="shared" si="1"/>
        <v>4000</v>
      </c>
      <c r="S24" s="56">
        <f>'[1]Access-Set'!N23</f>
        <v>0</v>
      </c>
      <c r="T24" s="55">
        <f t="shared" si="2"/>
        <v>0</v>
      </c>
      <c r="U24" s="54">
        <f>'[1]Access-Set'!O23</f>
        <v>0</v>
      </c>
      <c r="V24" s="55">
        <f t="shared" si="3"/>
        <v>0</v>
      </c>
      <c r="W24" s="54">
        <f>'[1]Access-Set'!P23</f>
        <v>0</v>
      </c>
      <c r="X24" s="55">
        <f t="shared" si="4"/>
        <v>0</v>
      </c>
    </row>
    <row r="25" spans="1:24" ht="25.5" customHeight="1" x14ac:dyDescent="0.2">
      <c r="A25" s="49" t="str">
        <f>+'[1]Access-Set'!A24</f>
        <v>12104</v>
      </c>
      <c r="B25" s="50" t="str">
        <f>+'[1]Access-Set'!B24</f>
        <v>TRIBUNAL REGIONAL FEDERAL DA 3A. REGIAO</v>
      </c>
      <c r="C25" s="49" t="str">
        <f>CONCATENATE('[1]Access-Set'!C24,".",'[1]Access-Set'!D24)</f>
        <v>02.301</v>
      </c>
      <c r="D25" s="49" t="str">
        <f>CONCATENATE('[1]Access-Set'!E24,".",'[1]Access-Set'!G24)</f>
        <v>0033.2004</v>
      </c>
      <c r="E25" s="50" t="str">
        <f>+'[1]Access-Set'!F24</f>
        <v>PROGRAMA DE GESTAO E MANUTENCAO DO PODER JUDICIARIO</v>
      </c>
      <c r="F25" s="50" t="str">
        <f>+'[1]Access-Set'!H24</f>
        <v>ASSISTENCIA MEDICA E ODONTOLOGICA AOS SERVIDORES CIVIS, EMPR</v>
      </c>
      <c r="G25" s="49" t="str">
        <f>IF('[1]Access-Set'!I24="1","F","S")</f>
        <v>S</v>
      </c>
      <c r="H25" s="49" t="str">
        <f>+'[1]Access-Set'!J24</f>
        <v>0151</v>
      </c>
      <c r="I25" s="50" t="str">
        <f>+'[1]Access-Set'!K24</f>
        <v>RECURSOS LIVRES DA SEGURIDADE SOCIAL</v>
      </c>
      <c r="J25" s="49" t="str">
        <f>+'[1]Access-Set'!L24</f>
        <v>4</v>
      </c>
      <c r="K25" s="52"/>
      <c r="L25" s="52"/>
      <c r="M25" s="52"/>
      <c r="N25" s="52">
        <f t="shared" si="0"/>
        <v>0</v>
      </c>
      <c r="O25" s="52"/>
      <c r="P25" s="54">
        <f>'[1]Access-Set'!M24</f>
        <v>29495</v>
      </c>
      <c r="Q25" s="54"/>
      <c r="R25" s="54">
        <f t="shared" si="1"/>
        <v>29495</v>
      </c>
      <c r="S25" s="56">
        <f>'[1]Access-Set'!N24</f>
        <v>0</v>
      </c>
      <c r="T25" s="55">
        <f t="shared" si="2"/>
        <v>0</v>
      </c>
      <c r="U25" s="54">
        <f>'[1]Access-Set'!O24</f>
        <v>0</v>
      </c>
      <c r="V25" s="55">
        <f t="shared" si="3"/>
        <v>0</v>
      </c>
      <c r="W25" s="54">
        <f>'[1]Access-Set'!P24</f>
        <v>0</v>
      </c>
      <c r="X25" s="55">
        <f t="shared" si="4"/>
        <v>0</v>
      </c>
    </row>
    <row r="26" spans="1:24" ht="25.5" customHeight="1" x14ac:dyDescent="0.2">
      <c r="A26" s="49" t="str">
        <f>+'[1]Access-Set'!A25</f>
        <v>12104</v>
      </c>
      <c r="B26" s="50" t="str">
        <f>+'[1]Access-Set'!B25</f>
        <v>TRIBUNAL REGIONAL FEDERAL DA 3A. REGIAO</v>
      </c>
      <c r="C26" s="49" t="str">
        <f>CONCATENATE('[1]Access-Set'!C25,".",'[1]Access-Set'!D25)</f>
        <v>02.301</v>
      </c>
      <c r="D26" s="49" t="str">
        <f>CONCATENATE('[1]Access-Set'!E25,".",'[1]Access-Set'!G25)</f>
        <v>0033.2004</v>
      </c>
      <c r="E26" s="50" t="str">
        <f>+'[1]Access-Set'!F25</f>
        <v>PROGRAMA DE GESTAO E MANUTENCAO DO PODER JUDICIARIO</v>
      </c>
      <c r="F26" s="50" t="str">
        <f>+'[1]Access-Set'!H25</f>
        <v>ASSISTENCIA MEDICA E ODONTOLOGICA AOS SERVIDORES CIVIS, EMPR</v>
      </c>
      <c r="G26" s="49" t="str">
        <f>IF('[1]Access-Set'!I25="1","F","S")</f>
        <v>S</v>
      </c>
      <c r="H26" s="49" t="str">
        <f>+'[1]Access-Set'!J25</f>
        <v>0151</v>
      </c>
      <c r="I26" s="50" t="str">
        <f>+'[1]Access-Set'!K25</f>
        <v>RECURSOS LIVRES DA SEGURIDADE SOCIAL</v>
      </c>
      <c r="J26" s="49" t="str">
        <f>+'[1]Access-Set'!L25</f>
        <v>3</v>
      </c>
      <c r="K26" s="52"/>
      <c r="L26" s="52"/>
      <c r="M26" s="52"/>
      <c r="N26" s="52">
        <f t="shared" si="0"/>
        <v>0</v>
      </c>
      <c r="O26" s="52"/>
      <c r="P26" s="54">
        <f>'[1]Access-Set'!M25</f>
        <v>12321242</v>
      </c>
      <c r="Q26" s="54"/>
      <c r="R26" s="54">
        <f t="shared" si="1"/>
        <v>12321242</v>
      </c>
      <c r="S26" s="56">
        <f>'[1]Access-Set'!N25</f>
        <v>11767781.82</v>
      </c>
      <c r="T26" s="55">
        <f t="shared" si="2"/>
        <v>0.95508081247004162</v>
      </c>
      <c r="U26" s="54">
        <f>'[1]Access-Set'!O25</f>
        <v>7053092.7000000002</v>
      </c>
      <c r="V26" s="55">
        <f t="shared" si="3"/>
        <v>0.57243358258850852</v>
      </c>
      <c r="W26" s="54">
        <f>'[1]Access-Set'!P25</f>
        <v>7053092.7000000002</v>
      </c>
      <c r="X26" s="55">
        <f t="shared" si="4"/>
        <v>0.57243358258850852</v>
      </c>
    </row>
    <row r="27" spans="1:24" ht="25.5" customHeight="1" x14ac:dyDescent="0.2">
      <c r="A27" s="49" t="str">
        <f>+'[1]Access-Set'!A26</f>
        <v>12104</v>
      </c>
      <c r="B27" s="50" t="str">
        <f>+'[1]Access-Set'!B26</f>
        <v>TRIBUNAL REGIONAL FEDERAL DA 3A. REGIAO</v>
      </c>
      <c r="C27" s="49" t="str">
        <f>CONCATENATE('[1]Access-Set'!C26,".",'[1]Access-Set'!D26)</f>
        <v>02.331</v>
      </c>
      <c r="D27" s="49" t="str">
        <f>CONCATENATE('[1]Access-Set'!E26,".",'[1]Access-Set'!G26)</f>
        <v>0033.212B</v>
      </c>
      <c r="E27" s="50" t="str">
        <f>+'[1]Access-Set'!F26</f>
        <v>PROGRAMA DE GESTAO E MANUTENCAO DO PODER JUDICIARIO</v>
      </c>
      <c r="F27" s="50" t="str">
        <f>+'[1]Access-Set'!H26</f>
        <v>BENEFICIOS OBRIGATORIOS AOS SERVIDORES CIVIS, EMPREGADOS, MI</v>
      </c>
      <c r="G27" s="49" t="str">
        <f>IF('[1]Access-Set'!I26="1","F","S")</f>
        <v>F</v>
      </c>
      <c r="H27" s="49" t="str">
        <f>+'[1]Access-Set'!J26</f>
        <v>0100</v>
      </c>
      <c r="I27" s="50" t="str">
        <f>+'[1]Access-Set'!K26</f>
        <v>RECURSOS PRIMARIOS DE LIVRE APLICACAO</v>
      </c>
      <c r="J27" s="49" t="str">
        <f>+'[1]Access-Set'!L26</f>
        <v>3</v>
      </c>
      <c r="K27" s="52"/>
      <c r="L27" s="52"/>
      <c r="M27" s="52"/>
      <c r="N27" s="52">
        <f t="shared" si="0"/>
        <v>0</v>
      </c>
      <c r="O27" s="52"/>
      <c r="P27" s="54">
        <f>'[1]Access-Set'!M26</f>
        <v>22694987.579999998</v>
      </c>
      <c r="Q27" s="54"/>
      <c r="R27" s="54">
        <f t="shared" si="1"/>
        <v>22694987.579999998</v>
      </c>
      <c r="S27" s="56">
        <f>'[1]Access-Set'!N26</f>
        <v>22694987.579999998</v>
      </c>
      <c r="T27" s="55">
        <f t="shared" si="2"/>
        <v>1</v>
      </c>
      <c r="U27" s="54">
        <f>'[1]Access-Set'!O26</f>
        <v>16091656.449999999</v>
      </c>
      <c r="V27" s="55">
        <f t="shared" si="3"/>
        <v>0.70904010822992491</v>
      </c>
      <c r="W27" s="54">
        <f>'[1]Access-Set'!P26</f>
        <v>16091656.449999999</v>
      </c>
      <c r="X27" s="55">
        <f t="shared" si="4"/>
        <v>0.70904010822992491</v>
      </c>
    </row>
    <row r="28" spans="1:24" ht="25.5" customHeight="1" x14ac:dyDescent="0.2">
      <c r="A28" s="49" t="str">
        <f>+'[1]Access-Set'!A27</f>
        <v>12104</v>
      </c>
      <c r="B28" s="50" t="str">
        <f>+'[1]Access-Set'!B27</f>
        <v>TRIBUNAL REGIONAL FEDERAL DA 3A. REGIAO</v>
      </c>
      <c r="C28" s="49" t="str">
        <f>CONCATENATE('[1]Access-Set'!C27,".",'[1]Access-Set'!D27)</f>
        <v>02.846</v>
      </c>
      <c r="D28" s="49" t="str">
        <f>CONCATENATE('[1]Access-Set'!E27,".",'[1]Access-Set'!G27)</f>
        <v>0033.09HB</v>
      </c>
      <c r="E28" s="50" t="str">
        <f>+'[1]Access-Set'!F27</f>
        <v>PROGRAMA DE GESTAO E MANUTENCAO DO PODER JUDICIARIO</v>
      </c>
      <c r="F28" s="50" t="str">
        <f>+'[1]Access-Set'!H27</f>
        <v>CONTRIBUICAO DA UNIAO, DE SUAS AUTARQUIAS E FUNDACOES PARA O</v>
      </c>
      <c r="G28" s="49" t="str">
        <f>IF('[1]Access-Set'!I27="1","F","S")</f>
        <v>F</v>
      </c>
      <c r="H28" s="49" t="str">
        <f>+'[1]Access-Set'!J27</f>
        <v>0100</v>
      </c>
      <c r="I28" s="50" t="str">
        <f>+'[1]Access-Set'!K27</f>
        <v>RECURSOS PRIMARIOS DE LIVRE APLICACAO</v>
      </c>
      <c r="J28" s="49" t="str">
        <f>+'[1]Access-Set'!L27</f>
        <v>1</v>
      </c>
      <c r="K28" s="52"/>
      <c r="L28" s="52"/>
      <c r="M28" s="52"/>
      <c r="N28" s="52">
        <f t="shared" si="0"/>
        <v>0</v>
      </c>
      <c r="O28" s="52"/>
      <c r="P28" s="54">
        <f>'[1]Access-Set'!M27</f>
        <v>58052662.119999997</v>
      </c>
      <c r="Q28" s="54"/>
      <c r="R28" s="54">
        <f t="shared" si="1"/>
        <v>58052662.119999997</v>
      </c>
      <c r="S28" s="56">
        <f>'[1]Access-Set'!N27</f>
        <v>58052662.119999997</v>
      </c>
      <c r="T28" s="55">
        <f t="shared" si="2"/>
        <v>1</v>
      </c>
      <c r="U28" s="54">
        <f>'[1]Access-Set'!O27</f>
        <v>58052662.119999997</v>
      </c>
      <c r="V28" s="55">
        <f t="shared" si="3"/>
        <v>1</v>
      </c>
      <c r="W28" s="54">
        <f>'[1]Access-Set'!P27</f>
        <v>58052662.119999997</v>
      </c>
      <c r="X28" s="55">
        <f t="shared" si="4"/>
        <v>1</v>
      </c>
    </row>
    <row r="29" spans="1:24" ht="25.5" customHeight="1" x14ac:dyDescent="0.2">
      <c r="A29" s="49" t="str">
        <f>+'[1]Access-Set'!A28</f>
        <v>12104</v>
      </c>
      <c r="B29" s="50" t="str">
        <f>+'[1]Access-Set'!B28</f>
        <v>TRIBUNAL REGIONAL FEDERAL DA 3A. REGIAO</v>
      </c>
      <c r="C29" s="49" t="str">
        <f>CONCATENATE('[1]Access-Set'!C28,".",'[1]Access-Set'!D28)</f>
        <v>09.272</v>
      </c>
      <c r="D29" s="49" t="str">
        <f>CONCATENATE('[1]Access-Set'!E28,".",'[1]Access-Set'!G28)</f>
        <v>0033.0181</v>
      </c>
      <c r="E29" s="50" t="str">
        <f>+'[1]Access-Set'!F28</f>
        <v>PROGRAMA DE GESTAO E MANUTENCAO DO PODER JUDICIARIO</v>
      </c>
      <c r="F29" s="50" t="str">
        <f>+'[1]Access-Set'!H28</f>
        <v>APOSENTADORIAS E PENSOES CIVIS DA UNIAO</v>
      </c>
      <c r="G29" s="49" t="str">
        <f>IF('[1]Access-Set'!I28="1","F","S")</f>
        <v>S</v>
      </c>
      <c r="H29" s="49" t="str">
        <f>+'[1]Access-Set'!J28</f>
        <v>0156</v>
      </c>
      <c r="I29" s="50" t="str">
        <f>+'[1]Access-Set'!K28</f>
        <v>CONTRIBUICAO PLANO SEGURIDADE SOCIAL SERVIDOR</v>
      </c>
      <c r="J29" s="49" t="str">
        <f>+'[1]Access-Set'!L28</f>
        <v>1</v>
      </c>
      <c r="K29" s="52"/>
      <c r="L29" s="52"/>
      <c r="M29" s="52"/>
      <c r="N29" s="52">
        <f t="shared" si="0"/>
        <v>0</v>
      </c>
      <c r="O29" s="52"/>
      <c r="P29" s="54">
        <f>'[1]Access-Set'!M28</f>
        <v>68482187</v>
      </c>
      <c r="Q29" s="54"/>
      <c r="R29" s="54">
        <f t="shared" si="1"/>
        <v>68482187</v>
      </c>
      <c r="S29" s="56">
        <f>'[1]Access-Set'!N28</f>
        <v>68482187</v>
      </c>
      <c r="T29" s="55">
        <f t="shared" si="2"/>
        <v>1</v>
      </c>
      <c r="U29" s="54">
        <f>'[1]Access-Set'!O28</f>
        <v>68482187</v>
      </c>
      <c r="V29" s="55">
        <f t="shared" si="3"/>
        <v>1</v>
      </c>
      <c r="W29" s="54">
        <f>'[1]Access-Set'!P28</f>
        <v>68482187</v>
      </c>
      <c r="X29" s="55">
        <f t="shared" si="4"/>
        <v>1</v>
      </c>
    </row>
    <row r="30" spans="1:24" ht="25.5" customHeight="1" x14ac:dyDescent="0.2">
      <c r="A30" s="49" t="str">
        <f>+'[1]Access-Set'!A29</f>
        <v>12104</v>
      </c>
      <c r="B30" s="50" t="str">
        <f>+'[1]Access-Set'!B29</f>
        <v>TRIBUNAL REGIONAL FEDERAL DA 3A. REGIAO</v>
      </c>
      <c r="C30" s="49" t="str">
        <f>CONCATENATE('[1]Access-Set'!C29,".",'[1]Access-Set'!D29)</f>
        <v>09.272</v>
      </c>
      <c r="D30" s="49" t="str">
        <f>CONCATENATE('[1]Access-Set'!E29,".",'[1]Access-Set'!G29)</f>
        <v>0033.0181</v>
      </c>
      <c r="E30" s="50" t="str">
        <f>+'[1]Access-Set'!F29</f>
        <v>PROGRAMA DE GESTAO E MANUTENCAO DO PODER JUDICIARIO</v>
      </c>
      <c r="F30" s="50" t="str">
        <f>+'[1]Access-Set'!H29</f>
        <v>APOSENTADORIAS E PENSOES CIVIS DA UNIAO</v>
      </c>
      <c r="G30" s="49" t="str">
        <f>IF('[1]Access-Set'!I29="1","F","S")</f>
        <v>S</v>
      </c>
      <c r="H30" s="49" t="str">
        <f>+'[1]Access-Set'!J29</f>
        <v>0169</v>
      </c>
      <c r="I30" s="50" t="str">
        <f>+'[1]Access-Set'!K29</f>
        <v>CONTRIB.PATRONAL P/PLANO DE SEGURID.SOC.SERV.</v>
      </c>
      <c r="J30" s="49" t="str">
        <f>+'[1]Access-Set'!L29</f>
        <v>1</v>
      </c>
      <c r="K30" s="52"/>
      <c r="L30" s="52"/>
      <c r="M30" s="52"/>
      <c r="N30" s="52">
        <f t="shared" si="0"/>
        <v>0</v>
      </c>
      <c r="O30" s="52"/>
      <c r="P30" s="54">
        <f>'[1]Access-Set'!M29</f>
        <v>41551965.109999999</v>
      </c>
      <c r="Q30" s="54"/>
      <c r="R30" s="54">
        <f t="shared" si="1"/>
        <v>41551965.109999999</v>
      </c>
      <c r="S30" s="56">
        <f>'[1]Access-Set'!N29</f>
        <v>41551965.109999999</v>
      </c>
      <c r="T30" s="55">
        <f t="shared" si="2"/>
        <v>1</v>
      </c>
      <c r="U30" s="54">
        <f>'[1]Access-Set'!O29</f>
        <v>41538380.479999997</v>
      </c>
      <c r="V30" s="55">
        <f t="shared" si="3"/>
        <v>0.99967306889183127</v>
      </c>
      <c r="W30" s="54">
        <f>'[1]Access-Set'!P29</f>
        <v>40682254.32</v>
      </c>
      <c r="X30" s="55">
        <f t="shared" si="4"/>
        <v>0.97906932228842547</v>
      </c>
    </row>
    <row r="31" spans="1:24" ht="25.5" customHeight="1" x14ac:dyDescent="0.2">
      <c r="A31" s="49" t="str">
        <f>+'[1]Access-Set'!A30</f>
        <v>12104</v>
      </c>
      <c r="B31" s="50" t="str">
        <f>+'[1]Access-Set'!B30</f>
        <v>TRIBUNAL REGIONAL FEDERAL DA 3A. REGIAO</v>
      </c>
      <c r="C31" s="49" t="str">
        <f>CONCATENATE('[1]Access-Set'!C30,".",'[1]Access-Set'!D30)</f>
        <v>28.846</v>
      </c>
      <c r="D31" s="49" t="str">
        <f>CONCATENATE('[1]Access-Set'!E30,".",'[1]Access-Set'!G30)</f>
        <v>0909.0536</v>
      </c>
      <c r="E31" s="50" t="str">
        <f>+'[1]Access-Set'!F30</f>
        <v>OPERACOES ESPECIAIS: OUTROS ENCARGOS ESPECIAIS</v>
      </c>
      <c r="F31" s="50" t="str">
        <f>+'[1]Access-Set'!H30</f>
        <v>BENEFICIOS E PENSOES INDENIZATORIAS DECORRENTES DE LEGISLACA</v>
      </c>
      <c r="G31" s="49" t="str">
        <f>IF('[1]Access-Set'!I30="1","F","S")</f>
        <v>S</v>
      </c>
      <c r="H31" s="49" t="str">
        <f>+'[1]Access-Set'!J30</f>
        <v>0100</v>
      </c>
      <c r="I31" s="50" t="str">
        <f>+'[1]Access-Set'!K30</f>
        <v>RECURSOS PRIMARIOS DE LIVRE APLICACAO</v>
      </c>
      <c r="J31" s="49" t="str">
        <f>+'[1]Access-Set'!L30</f>
        <v>3</v>
      </c>
      <c r="K31" s="52"/>
      <c r="L31" s="52"/>
      <c r="M31" s="52"/>
      <c r="N31" s="52">
        <f t="shared" si="0"/>
        <v>0</v>
      </c>
      <c r="O31" s="52"/>
      <c r="P31" s="54">
        <f>'[1]Access-Set'!M30</f>
        <v>1136</v>
      </c>
      <c r="Q31" s="54"/>
      <c r="R31" s="54">
        <f t="shared" si="1"/>
        <v>1136</v>
      </c>
      <c r="S31" s="56">
        <f>'[1]Access-Set'!N30</f>
        <v>0</v>
      </c>
      <c r="T31" s="55">
        <f t="shared" si="2"/>
        <v>0</v>
      </c>
      <c r="U31" s="54">
        <f>'[1]Access-Set'!O30</f>
        <v>0</v>
      </c>
      <c r="V31" s="55">
        <f t="shared" si="3"/>
        <v>0</v>
      </c>
      <c r="W31" s="54">
        <f>'[1]Access-Set'!P30</f>
        <v>0</v>
      </c>
      <c r="X31" s="55">
        <f t="shared" si="4"/>
        <v>0</v>
      </c>
    </row>
    <row r="32" spans="1:24" ht="25.5" customHeight="1" thickBot="1" x14ac:dyDescent="0.25">
      <c r="A32" s="49" t="str">
        <f>+'[1]Access-Set'!A31</f>
        <v>12104</v>
      </c>
      <c r="B32" s="50" t="str">
        <f>+'[1]Access-Set'!B31</f>
        <v>TRIBUNAL REGIONAL FEDERAL DA 3A. REGIAO</v>
      </c>
      <c r="C32" s="49" t="str">
        <f>CONCATENATE('[1]Access-Set'!C31,".",'[1]Access-Set'!D31)</f>
        <v>28.846</v>
      </c>
      <c r="D32" s="49" t="str">
        <f>CONCATENATE('[1]Access-Set'!E31,".",'[1]Access-Set'!G31)</f>
        <v>0909.0536</v>
      </c>
      <c r="E32" s="50" t="str">
        <f>+'[1]Access-Set'!F31</f>
        <v>OPERACOES ESPECIAIS: OUTROS ENCARGOS ESPECIAIS</v>
      </c>
      <c r="F32" s="50" t="str">
        <f>+'[1]Access-Set'!H31</f>
        <v>BENEFICIOS E PENSOES INDENIZATORIAS DECORRENTES DE LEGISLACA</v>
      </c>
      <c r="G32" s="49" t="str">
        <f>IF('[1]Access-Set'!I31="1","F","S")</f>
        <v>S</v>
      </c>
      <c r="H32" s="49" t="str">
        <f>+'[1]Access-Set'!J31</f>
        <v>0151</v>
      </c>
      <c r="I32" s="50" t="str">
        <f>+'[1]Access-Set'!K31</f>
        <v>RECURSOS LIVRES DA SEGURIDADE SOCIAL</v>
      </c>
      <c r="J32" s="49" t="str">
        <f>+'[1]Access-Set'!L31</f>
        <v>3</v>
      </c>
      <c r="K32" s="52"/>
      <c r="L32" s="52"/>
      <c r="M32" s="52"/>
      <c r="N32" s="52">
        <f t="shared" si="0"/>
        <v>0</v>
      </c>
      <c r="O32" s="52"/>
      <c r="P32" s="54">
        <f>'[1]Access-Set'!M31</f>
        <v>20716</v>
      </c>
      <c r="Q32" s="54"/>
      <c r="R32" s="54">
        <f t="shared" si="1"/>
        <v>20716</v>
      </c>
      <c r="S32" s="56">
        <f>'[1]Access-Set'!N31</f>
        <v>20716</v>
      </c>
      <c r="T32" s="55">
        <f t="shared" si="2"/>
        <v>1</v>
      </c>
      <c r="U32" s="54">
        <f>'[1]Access-Set'!O31</f>
        <v>14738.67</v>
      </c>
      <c r="V32" s="55">
        <f t="shared" si="3"/>
        <v>0.7114631202934929</v>
      </c>
      <c r="W32" s="54">
        <f>'[1]Access-Set'!P31</f>
        <v>14738.67</v>
      </c>
      <c r="X32" s="55">
        <f t="shared" si="4"/>
        <v>0.7114631202934929</v>
      </c>
    </row>
    <row r="33" spans="1:24" ht="25.5" customHeight="1" thickBot="1" x14ac:dyDescent="0.25">
      <c r="A33" s="15" t="s">
        <v>48</v>
      </c>
      <c r="B33" s="57"/>
      <c r="C33" s="57"/>
      <c r="D33" s="57"/>
      <c r="E33" s="57"/>
      <c r="F33" s="57"/>
      <c r="G33" s="57"/>
      <c r="H33" s="57"/>
      <c r="I33" s="57"/>
      <c r="J33" s="16"/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9">
        <f>SUM(P10:P32)</f>
        <v>571519994.88</v>
      </c>
      <c r="Q33" s="59">
        <f>SUM(Q10:Q32)</f>
        <v>0</v>
      </c>
      <c r="R33" s="59">
        <f>SUM(R10:R32)</f>
        <v>571519994.88</v>
      </c>
      <c r="S33" s="59">
        <f>SUM(S10:S32)</f>
        <v>546524256.30999994</v>
      </c>
      <c r="T33" s="60">
        <f t="shared" si="2"/>
        <v>0.95626445479786182</v>
      </c>
      <c r="U33" s="59">
        <f>SUM(U10:U32)</f>
        <v>518384288.75</v>
      </c>
      <c r="V33" s="60">
        <f t="shared" si="3"/>
        <v>0.90702738905721625</v>
      </c>
      <c r="W33" s="59">
        <f>SUM(W10:W32)</f>
        <v>514425615.26999992</v>
      </c>
      <c r="X33" s="60">
        <f t="shared" si="4"/>
        <v>0.90010081865641822</v>
      </c>
    </row>
    <row r="34" spans="1:24" ht="25.5" customHeight="1" x14ac:dyDescent="0.2">
      <c r="A34" s="2" t="s">
        <v>49</v>
      </c>
      <c r="B34" s="2"/>
      <c r="C34" s="2"/>
      <c r="D34" s="2"/>
      <c r="E34" s="2"/>
      <c r="F34" s="2"/>
      <c r="G34" s="2"/>
      <c r="H34" s="3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  <c r="U34" s="4"/>
      <c r="V34" s="2"/>
      <c r="W34" s="4"/>
      <c r="X34" s="2"/>
    </row>
    <row r="35" spans="1:24" ht="25.5" customHeight="1" x14ac:dyDescent="0.2">
      <c r="A35" s="2" t="s">
        <v>50</v>
      </c>
      <c r="B35" s="61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  <c r="X35" s="2"/>
    </row>
    <row r="37" spans="1:24" ht="25.5" customHeight="1" x14ac:dyDescent="0.2">
      <c r="A37" s="62" t="s">
        <v>51</v>
      </c>
    </row>
  </sheetData>
  <mergeCells count="17">
    <mergeCell ref="A33:J3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</vt:lpstr>
      <vt:lpstr>Set!Area_de_impressao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2020-10-20T17:27:42Z</dcterms:created>
  <dcterms:modified xsi:type="dcterms:W3CDTF">2020-10-20T17:28:11Z</dcterms:modified>
</cp:coreProperties>
</file>