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4 Abril\Publicacao internet TRF\Anexo II\090029\"/>
    </mc:Choice>
  </mc:AlternateContent>
  <bookViews>
    <workbookView xWindow="0" yWindow="0" windowWidth="24000" windowHeight="10890"/>
  </bookViews>
  <sheets>
    <sheet name="Abr" sheetId="1" r:id="rId1"/>
  </sheets>
  <externalReferences>
    <externalReference r:id="rId2"/>
  </externalReferences>
  <definedNames>
    <definedName name="_xlnm.Print_Area" localSheetId="0">Abr!$A$1:$X$32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1" l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R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R24" i="1" s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R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R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R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S30" i="1" s="1"/>
  <c r="Q12" i="1"/>
  <c r="R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0" i="1" s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9" i="1" l="1"/>
  <c r="R22" i="1"/>
  <c r="R25" i="1"/>
  <c r="R29" i="1"/>
  <c r="X29" i="1" s="1"/>
  <c r="P30" i="1"/>
  <c r="Q30" i="1"/>
  <c r="T16" i="1"/>
  <c r="X16" i="1"/>
  <c r="V16" i="1"/>
  <c r="T25" i="1"/>
  <c r="X25" i="1"/>
  <c r="V25" i="1"/>
  <c r="T28" i="1"/>
  <c r="X28" i="1"/>
  <c r="V28" i="1"/>
  <c r="T19" i="1"/>
  <c r="X19" i="1"/>
  <c r="V19" i="1"/>
  <c r="X14" i="1"/>
  <c r="V14" i="1"/>
  <c r="T14" i="1"/>
  <c r="X23" i="1"/>
  <c r="V23" i="1"/>
  <c r="T23" i="1"/>
  <c r="T22" i="1"/>
  <c r="X22" i="1"/>
  <c r="V22" i="1"/>
  <c r="T10" i="1"/>
  <c r="R30" i="1"/>
  <c r="V10" i="1"/>
  <c r="X10" i="1"/>
  <c r="X20" i="1"/>
  <c r="V20" i="1"/>
  <c r="T20" i="1"/>
  <c r="X17" i="1"/>
  <c r="V17" i="1"/>
  <c r="T17" i="1"/>
  <c r="T13" i="1"/>
  <c r="X13" i="1"/>
  <c r="V13" i="1"/>
  <c r="X26" i="1"/>
  <c r="V26" i="1"/>
  <c r="T26" i="1"/>
  <c r="X11" i="1"/>
  <c r="V11" i="1"/>
  <c r="T11" i="1"/>
  <c r="V12" i="1"/>
  <c r="T12" i="1"/>
  <c r="X12" i="1"/>
  <c r="T15" i="1"/>
  <c r="V15" i="1"/>
  <c r="X15" i="1"/>
  <c r="T18" i="1"/>
  <c r="V18" i="1"/>
  <c r="X18" i="1"/>
  <c r="T21" i="1"/>
  <c r="X21" i="1"/>
  <c r="V21" i="1"/>
  <c r="T24" i="1"/>
  <c r="X24" i="1"/>
  <c r="V24" i="1"/>
  <c r="T27" i="1"/>
  <c r="X27" i="1"/>
  <c r="V27" i="1"/>
  <c r="W30" i="1"/>
  <c r="T29" i="1" l="1"/>
  <c r="V29" i="1"/>
  <c r="X30" i="1"/>
  <c r="V30" i="1"/>
  <c r="T3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<sst xmlns="http://schemas.openxmlformats.org/spreadsheetml/2006/main" count="55" uniqueCount="51">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</sst>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);\(#,##0.00\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2" tint="-0.74999237037263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164" fontId="4" fillId="0" borderId="20" xfId="4" applyNumberFormat="1" applyFont="1" applyFill="1" applyBorder="1" applyAlignment="1">
      <alignment horizontal="center" vertical="center" wrapText="1"/>
    </xf>
    <xf numFmtId="166" fontId="4" fillId="0" borderId="19" xfId="5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left" vertical="center" wrapText="1"/>
    </xf>
    <xf numFmtId="2" fontId="2" fillId="0" borderId="22" xfId="3" applyNumberFormat="1" applyFont="1" applyFill="1" applyBorder="1" applyAlignment="1">
      <alignment vertical="center" wrapText="1"/>
    </xf>
    <xf numFmtId="2" fontId="2" fillId="0" borderId="21" xfId="3" applyNumberFormat="1" applyFont="1" applyFill="1" applyBorder="1" applyAlignment="1">
      <alignment vertical="center" wrapText="1"/>
    </xf>
    <xf numFmtId="166" fontId="5" fillId="0" borderId="23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Fill="1" applyBorder="1" applyAlignment="1">
      <alignment horizontal="right" vertical="center"/>
    </xf>
    <xf numFmtId="164" fontId="5" fillId="0" borderId="23" xfId="4" applyNumberFormat="1" applyFont="1" applyBorder="1" applyAlignment="1">
      <alignment horizontal="right" vertical="center"/>
    </xf>
    <xf numFmtId="2" fontId="2" fillId="0" borderId="23" xfId="3" applyNumberFormat="1" applyFont="1" applyFill="1" applyBorder="1" applyAlignment="1">
      <alignment horizontal="center" vertical="center" wrapText="1"/>
    </xf>
    <xf numFmtId="2" fontId="2" fillId="0" borderId="23" xfId="3" applyNumberFormat="1" applyFont="1" applyFill="1" applyBorder="1" applyAlignment="1">
      <alignment horizontal="left" vertical="center" wrapText="1"/>
    </xf>
    <xf numFmtId="2" fontId="2" fillId="0" borderId="24" xfId="3" applyNumberFormat="1" applyFont="1" applyFill="1" applyBorder="1" applyAlignment="1">
      <alignment vertical="center" wrapText="1"/>
    </xf>
    <xf numFmtId="2" fontId="2" fillId="0" borderId="23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horizontal="center" vertical="center" wrapText="1"/>
    </xf>
    <xf numFmtId="2" fontId="2" fillId="0" borderId="9" xfId="3" applyNumberFormat="1" applyFont="1" applyFill="1" applyBorder="1" applyAlignment="1">
      <alignment horizontal="left" vertical="center" wrapText="1"/>
    </xf>
    <xf numFmtId="2" fontId="2" fillId="0" borderId="9" xfId="3" applyNumberFormat="1" applyFont="1" applyFill="1" applyBorder="1" applyAlignment="1">
      <alignment horizontal="center" vertical="center" wrapText="1"/>
    </xf>
    <xf numFmtId="2" fontId="2" fillId="0" borderId="26" xfId="3" applyNumberFormat="1" applyFont="1" applyFill="1" applyBorder="1" applyAlignment="1">
      <alignment vertical="center" wrapText="1"/>
    </xf>
    <xf numFmtId="2" fontId="2" fillId="0" borderId="25" xfId="3" applyNumberFormat="1" applyFont="1" applyFill="1" applyBorder="1" applyAlignment="1">
      <alignment vertical="center" wrapText="1"/>
    </xf>
    <xf numFmtId="2" fontId="2" fillId="0" borderId="27" xfId="3" applyNumberFormat="1" applyFont="1" applyFill="1" applyBorder="1" applyAlignment="1">
      <alignment horizontal="left" vertical="center" wrapText="1"/>
    </xf>
    <xf numFmtId="166" fontId="5" fillId="0" borderId="29" xfId="5" applyNumberFormat="1" applyFont="1" applyBorder="1" applyAlignment="1">
      <alignment horizontal="right" vertical="center"/>
    </xf>
    <xf numFmtId="164" fontId="5" fillId="0" borderId="29" xfId="4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164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/>
    <xf numFmtId="10" fontId="2" fillId="0" borderId="0" xfId="0" applyNumberFormat="1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 applyBorder="1"/>
    <xf numFmtId="10" fontId="0" fillId="0" borderId="0" xfId="0" applyNumberFormat="1" applyFill="1"/>
    <xf numFmtId="0" fontId="7" fillId="0" borderId="0" xfId="0" applyFont="1"/>
    <xf numFmtId="0" fontId="5" fillId="0" borderId="0" xfId="0" applyFont="1"/>
    <xf numFmtId="167" fontId="5" fillId="0" borderId="0" xfId="0" applyNumberFormat="1" applyFont="1" applyAlignment="1"/>
    <xf numFmtId="4" fontId="5" fillId="0" borderId="0" xfId="1" applyNumberFormat="1" applyFont="1" applyFill="1"/>
    <xf numFmtId="4" fontId="5" fillId="0" borderId="0" xfId="1" applyNumberFormat="1" applyFont="1" applyAlignment="1"/>
    <xf numFmtId="0" fontId="8" fillId="0" borderId="0" xfId="0" applyFont="1"/>
    <xf numFmtId="0" fontId="9" fillId="0" borderId="0" xfId="0" applyFont="1"/>
    <xf numFmtId="167" fontId="5" fillId="0" borderId="0" xfId="0" applyNumberFormat="1" applyFont="1"/>
    <xf numFmtId="4" fontId="5" fillId="0" borderId="0" xfId="1" applyNumberFormat="1" applyFont="1"/>
    <xf numFmtId="4" fontId="5" fillId="0" borderId="0" xfId="0" applyNumberFormat="1" applyFont="1" applyFill="1"/>
    <xf numFmtId="10" fontId="5" fillId="0" borderId="0" xfId="0" applyNumberFormat="1" applyFont="1" applyFill="1"/>
    <xf numFmtId="0" fontId="5" fillId="0" borderId="0" xfId="0" applyFont="1" applyFill="1"/>
    <xf numFmtId="4" fontId="10" fillId="0" borderId="0" xfId="0" applyNumberFormat="1" applyFont="1" applyFill="1"/>
    <xf numFmtId="4" fontId="11" fillId="0" borderId="0" xfId="0" applyNumberFormat="1" applyFont="1" applyFill="1"/>
    <xf numFmtId="43" fontId="2" fillId="0" borderId="0" xfId="1" applyFont="1" applyFill="1"/>
    <xf numFmtId="43" fontId="0" fillId="0" borderId="0" xfId="0" applyNumberFormat="1" applyFill="1"/>
    <xf numFmtId="0" fontId="4" fillId="0" borderId="0" xfId="0" applyFont="1" applyFill="1"/>
    <xf numFmtId="4" fontId="4" fillId="0" borderId="0" xfId="0" applyNumberFormat="1" applyFont="1" applyFill="1"/>
    <xf numFmtId="2" fontId="4" fillId="0" borderId="0" xfId="0" applyNumberFormat="1" applyFont="1" applyFill="1"/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28" xfId="3" applyNumberFormat="1" applyFont="1" applyFill="1" applyBorder="1" applyAlignment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41511.56</v>
          </cell>
          <cell r="N10"/>
          <cell r="O10">
            <v>0</v>
          </cell>
          <cell r="P10">
            <v>41511.56</v>
          </cell>
          <cell r="Q10"/>
          <cell r="R10"/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331</v>
          </cell>
          <cell r="E11" t="str">
            <v>0033</v>
          </cell>
          <cell r="F11" t="str">
            <v>PROGRAMA DE GESTAO E MANUTENCAO DO PODER JUDICIARIO</v>
          </cell>
          <cell r="G11" t="str">
            <v>2004</v>
          </cell>
          <cell r="H11" t="str">
            <v>ASSISTENCIA MEDICA E ODONTOLOGICA AOS SERVIDORES CIVIS, EMPR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0</v>
          </cell>
          <cell r="N11"/>
          <cell r="O11">
            <v>0</v>
          </cell>
          <cell r="P11"/>
          <cell r="Q11"/>
          <cell r="R11"/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4224</v>
          </cell>
          <cell r="H12" t="str">
            <v>ASSISTENCIA JURIDICA A PESSOAS CARENTES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10000</v>
          </cell>
          <cell r="N12"/>
          <cell r="O12">
            <v>0</v>
          </cell>
          <cell r="P12">
            <v>10000</v>
          </cell>
          <cell r="Q12"/>
          <cell r="R12"/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4</v>
          </cell>
          <cell r="M13">
            <v>17882927</v>
          </cell>
          <cell r="N13"/>
          <cell r="O13">
            <v>0</v>
          </cell>
          <cell r="P13"/>
          <cell r="Q13"/>
          <cell r="R13"/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46580542.5</v>
          </cell>
          <cell r="N14">
            <v>1950</v>
          </cell>
          <cell r="O14">
            <v>0</v>
          </cell>
          <cell r="P14">
            <v>11491961</v>
          </cell>
          <cell r="Q14">
            <v>7103749.6699999999</v>
          </cell>
          <cell r="R14">
            <v>5847439.7699999996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1027</v>
          </cell>
          <cell r="K15" t="str">
            <v>SERV.AFETOS AS ATIVID.ESPECIFICAS DA JUSTICA</v>
          </cell>
          <cell r="L15" t="str">
            <v>3</v>
          </cell>
          <cell r="M15">
            <v>16994589</v>
          </cell>
          <cell r="N15"/>
          <cell r="O15">
            <v>0</v>
          </cell>
          <cell r="P15">
            <v>5191557.88</v>
          </cell>
          <cell r="Q15">
            <v>4020733.56</v>
          </cell>
          <cell r="R15">
            <v>3033635.29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183942760.25</v>
          </cell>
          <cell r="N16"/>
          <cell r="O16">
            <v>0</v>
          </cell>
          <cell r="P16">
            <v>183930239.84</v>
          </cell>
          <cell r="Q16">
            <v>183930239.84</v>
          </cell>
          <cell r="R16">
            <v>174130854.13999999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3</v>
          </cell>
          <cell r="M17">
            <v>59000</v>
          </cell>
          <cell r="N17"/>
          <cell r="O17">
            <v>0</v>
          </cell>
          <cell r="P17">
            <v>51664</v>
          </cell>
          <cell r="Q17">
            <v>14003</v>
          </cell>
          <cell r="R17">
            <v>14003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219Z</v>
          </cell>
          <cell r="H18" t="str">
            <v>CONSERVACAO E RECUPERACAO DE ATIVOS DE INFRAESTRUTURA DA UNI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4</v>
          </cell>
          <cell r="M18">
            <v>5000000</v>
          </cell>
          <cell r="N18"/>
          <cell r="O18">
            <v>0</v>
          </cell>
          <cell r="P18"/>
          <cell r="Q18"/>
          <cell r="R18"/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4</v>
          </cell>
          <cell r="M19">
            <v>40000</v>
          </cell>
          <cell r="N19"/>
          <cell r="O19">
            <v>0</v>
          </cell>
          <cell r="P19"/>
          <cell r="Q19"/>
          <cell r="R19"/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3</v>
          </cell>
          <cell r="M20">
            <v>39379894</v>
          </cell>
          <cell r="N20"/>
          <cell r="O20">
            <v>0</v>
          </cell>
          <cell r="P20">
            <v>38962244</v>
          </cell>
          <cell r="Q20">
            <v>8667408.1899999995</v>
          </cell>
          <cell r="R20">
            <v>7829707.3399999999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212B</v>
          </cell>
          <cell r="H21" t="str">
            <v>BENEFICIOS OBRIGATORIOS AOS SERVIDORES CIVIS, EMPREGADOS, MI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34087797.119999997</v>
          </cell>
          <cell r="N21"/>
          <cell r="O21">
            <v>0</v>
          </cell>
          <cell r="P21">
            <v>34087797.119999997</v>
          </cell>
          <cell r="Q21">
            <v>13260405.59</v>
          </cell>
          <cell r="R21">
            <v>13260405.59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846</v>
          </cell>
          <cell r="E22" t="str">
            <v>0033</v>
          </cell>
          <cell r="F22" t="str">
            <v>PROGRAMA DE GESTAO E MANUTENCAO DO PODER JUDICIARIO</v>
          </cell>
          <cell r="G22" t="str">
            <v>09HB</v>
          </cell>
          <cell r="H22" t="str">
            <v>CONTRIBUICAO DA UNIAO, DE SUAS AUTARQUIAS E FUNDACOES PARA O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29056108.25</v>
          </cell>
          <cell r="N22"/>
          <cell r="O22">
            <v>0</v>
          </cell>
          <cell r="P22">
            <v>29056108.25</v>
          </cell>
          <cell r="Q22">
            <v>29056108.25</v>
          </cell>
          <cell r="R22">
            <v>29056108.25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1056</v>
          </cell>
          <cell r="K23" t="str">
            <v>BENEFICIOS DO RPPS DA UNIAO</v>
          </cell>
          <cell r="L23" t="str">
            <v>1</v>
          </cell>
          <cell r="M23">
            <v>71865886.099999994</v>
          </cell>
          <cell r="N23"/>
          <cell r="O23">
            <v>0</v>
          </cell>
          <cell r="P23">
            <v>71863424.760000005</v>
          </cell>
          <cell r="Q23">
            <v>71863424.760000005</v>
          </cell>
          <cell r="R23">
            <v>68112746.299999997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00S6</v>
          </cell>
          <cell r="H24" t="str">
            <v>BENEFICIO ESPECIAL - LEI N. 12.618, DE 2012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291979.31</v>
          </cell>
          <cell r="N24"/>
          <cell r="O24"/>
          <cell r="P24">
            <v>291979.31</v>
          </cell>
          <cell r="Q24">
            <v>291979.31</v>
          </cell>
          <cell r="R24">
            <v>291979.31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28</v>
          </cell>
          <cell r="D25" t="str">
            <v>846</v>
          </cell>
          <cell r="E25" t="str">
            <v>0909</v>
          </cell>
          <cell r="F25" t="str">
            <v>OPERACOES ESPECIAIS: OUTROS ENCARGOS ESPECIAIS</v>
          </cell>
          <cell r="G25" t="str">
            <v>0536</v>
          </cell>
          <cell r="H25" t="str">
            <v>BENEFICIOS DE LEGISLACAO ESPECIAL</v>
          </cell>
          <cell r="I25" t="str">
            <v>2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M25">
            <v>32000</v>
          </cell>
          <cell r="N25"/>
          <cell r="O25"/>
          <cell r="P25"/>
          <cell r="Q25"/>
          <cell r="R25"/>
        </row>
        <row r="26">
          <cell r="A26"/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A27"/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A28"/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/>
          <cell r="R29"/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3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50" customWidth="1"/>
    <col min="2" max="2" width="35.7109375" style="50" customWidth="1"/>
    <col min="3" max="4" width="15.7109375" style="50" customWidth="1"/>
    <col min="5" max="6" width="55.7109375" style="50" customWidth="1"/>
    <col min="7" max="8" width="8.7109375" style="51" customWidth="1"/>
    <col min="9" max="9" width="35.7109375" style="51" customWidth="1"/>
    <col min="10" max="10" width="8.7109375" style="51" customWidth="1"/>
    <col min="11" max="15" width="16.7109375" style="51" customWidth="1"/>
    <col min="16" max="16" width="16.7109375" style="53" customWidth="1"/>
    <col min="17" max="17" width="16.7109375" style="51" customWidth="1"/>
    <col min="18" max="18" width="16.7109375" style="53" customWidth="1"/>
    <col min="19" max="19" width="16.7109375" style="51" customWidth="1"/>
    <col min="20" max="20" width="8.7109375" style="53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9.28515625" style="5" bestFit="1" customWidth="1"/>
    <col min="26" max="26" width="11" style="5" bestFit="1" customWidth="1"/>
    <col min="27" max="27" width="12.5703125" style="5" bestFit="1" customWidth="1"/>
    <col min="28" max="28" width="9.28515625" style="5" bestFit="1" customWidth="1"/>
    <col min="29" max="29" width="9.42578125" style="5" customWidth="1"/>
    <col min="30" max="30" width="39.5703125" style="5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45748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82" t="s">
        <v>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83" t="s">
        <v>7</v>
      </c>
      <c r="B7" s="84"/>
      <c r="C7" s="84"/>
      <c r="D7" s="84"/>
      <c r="E7" s="84"/>
      <c r="F7" s="84"/>
      <c r="G7" s="84"/>
      <c r="H7" s="84"/>
      <c r="I7" s="84"/>
      <c r="J7" s="85"/>
      <c r="K7" s="86" t="s">
        <v>8</v>
      </c>
      <c r="L7" s="88" t="s">
        <v>9</v>
      </c>
      <c r="M7" s="89"/>
      <c r="N7" s="86" t="s">
        <v>10</v>
      </c>
      <c r="O7" s="86" t="s">
        <v>11</v>
      </c>
      <c r="P7" s="83" t="s">
        <v>12</v>
      </c>
      <c r="Q7" s="85"/>
      <c r="R7" s="86" t="s">
        <v>13</v>
      </c>
      <c r="S7" s="83" t="s">
        <v>14</v>
      </c>
      <c r="T7" s="84"/>
      <c r="U7" s="84"/>
      <c r="V7" s="84"/>
      <c r="W7" s="84"/>
      <c r="X7" s="85"/>
    </row>
    <row r="8" spans="1:24" ht="28.5" customHeight="1" x14ac:dyDescent="0.2">
      <c r="A8" s="90" t="s">
        <v>15</v>
      </c>
      <c r="B8" s="91"/>
      <c r="C8" s="76" t="s">
        <v>16</v>
      </c>
      <c r="D8" s="76" t="s">
        <v>17</v>
      </c>
      <c r="E8" s="78" t="s">
        <v>18</v>
      </c>
      <c r="F8" s="79"/>
      <c r="G8" s="76" t="s">
        <v>19</v>
      </c>
      <c r="H8" s="80" t="s">
        <v>20</v>
      </c>
      <c r="I8" s="81"/>
      <c r="J8" s="76" t="s">
        <v>21</v>
      </c>
      <c r="K8" s="87"/>
      <c r="L8" s="10" t="s">
        <v>22</v>
      </c>
      <c r="M8" s="10" t="s">
        <v>23</v>
      </c>
      <c r="N8" s="87"/>
      <c r="O8" s="87"/>
      <c r="P8" s="11" t="s">
        <v>24</v>
      </c>
      <c r="Q8" s="11" t="s">
        <v>25</v>
      </c>
      <c r="R8" s="87"/>
      <c r="S8" s="12" t="s">
        <v>26</v>
      </c>
      <c r="T8" s="13" t="s">
        <v>27</v>
      </c>
      <c r="U8" s="12" t="s">
        <v>28</v>
      </c>
      <c r="V8" s="14" t="s">
        <v>27</v>
      </c>
      <c r="W8" s="15" t="s">
        <v>29</v>
      </c>
      <c r="X8" s="14" t="s">
        <v>27</v>
      </c>
    </row>
    <row r="9" spans="1:24" ht="28.5" customHeight="1" thickBot="1" x14ac:dyDescent="0.25">
      <c r="A9" s="16" t="s">
        <v>30</v>
      </c>
      <c r="B9" s="16" t="s">
        <v>31</v>
      </c>
      <c r="C9" s="77"/>
      <c r="D9" s="77"/>
      <c r="E9" s="17" t="s">
        <v>32</v>
      </c>
      <c r="F9" s="17" t="s">
        <v>33</v>
      </c>
      <c r="G9" s="77"/>
      <c r="H9" s="17" t="s">
        <v>30</v>
      </c>
      <c r="I9" s="17" t="s">
        <v>31</v>
      </c>
      <c r="J9" s="77"/>
      <c r="K9" s="16" t="s">
        <v>34</v>
      </c>
      <c r="L9" s="18" t="s">
        <v>35</v>
      </c>
      <c r="M9" s="18" t="s">
        <v>36</v>
      </c>
      <c r="N9" s="18" t="s">
        <v>37</v>
      </c>
      <c r="O9" s="18" t="s">
        <v>38</v>
      </c>
      <c r="P9" s="18" t="s">
        <v>39</v>
      </c>
      <c r="Q9" s="18" t="s">
        <v>40</v>
      </c>
      <c r="R9" s="16" t="s">
        <v>41</v>
      </c>
      <c r="S9" s="19" t="s">
        <v>42</v>
      </c>
      <c r="T9" s="20" t="s">
        <v>43</v>
      </c>
      <c r="U9" s="19" t="s">
        <v>44</v>
      </c>
      <c r="V9" s="20" t="s">
        <v>45</v>
      </c>
      <c r="W9" s="21" t="s">
        <v>46</v>
      </c>
      <c r="X9" s="20" t="s">
        <v>47</v>
      </c>
    </row>
    <row r="10" spans="1:24" ht="28.5" customHeight="1" x14ac:dyDescent="0.2">
      <c r="A10" s="22" t="str">
        <f>+'[1]Access-Abr'!A10</f>
        <v>12101</v>
      </c>
      <c r="B10" s="23" t="str">
        <f>+'[1]Access-Abr'!B10</f>
        <v>JUSTICA FEDERAL DE PRIMEIRO GRAU</v>
      </c>
      <c r="C10" s="22" t="str">
        <f>CONCATENATE('[1]Access-Abr'!C10,".",'[1]Access-Abr'!D10)</f>
        <v>02.061</v>
      </c>
      <c r="D10" s="22" t="str">
        <f>CONCATENATE('[1]Access-Abr'!E10,".",'[1]Access-Abr'!G10)</f>
        <v>0033.4257</v>
      </c>
      <c r="E10" s="23" t="str">
        <f>+'[1]Access-Abr'!F10</f>
        <v>PROGRAMA DE GESTAO E MANUTENCAO DO PODER JUDICIARIO</v>
      </c>
      <c r="F10" s="24" t="str">
        <f>+'[1]Access-Abr'!H10</f>
        <v>JULGAMENTO DE CAUSAS NA JUSTICA FEDERAL</v>
      </c>
      <c r="G10" s="22" t="str">
        <f>IF('[1]Access-Abr'!I10="1","F","S")</f>
        <v>F</v>
      </c>
      <c r="H10" s="22" t="str">
        <f>+'[1]Access-Abr'!J10</f>
        <v>1000</v>
      </c>
      <c r="I10" s="25" t="str">
        <f>+'[1]Access-Abr'!K10</f>
        <v>RECURSOS LIVRES DA UNIAO</v>
      </c>
      <c r="J10" s="22" t="str">
        <f>+'[1]Access-Abr'!L10</f>
        <v>3</v>
      </c>
      <c r="K10" s="26"/>
      <c r="L10" s="26"/>
      <c r="M10" s="26"/>
      <c r="N10" s="26">
        <f>+K10+L10-M10</f>
        <v>0</v>
      </c>
      <c r="O10" s="26">
        <v>0</v>
      </c>
      <c r="P10" s="26">
        <f>'[1]Access-Abr'!M10-'[1]Access-Abr'!N10</f>
        <v>41511.56</v>
      </c>
      <c r="Q10" s="27">
        <f>'[1]Access-Abr'!O10</f>
        <v>0</v>
      </c>
      <c r="R10" s="28">
        <f>N10-O10+P10+Q10</f>
        <v>41511.56</v>
      </c>
      <c r="S10" s="26">
        <f>'[1]Access-Abr'!P10</f>
        <v>41511.56</v>
      </c>
      <c r="T10" s="29">
        <f>IF(R10&gt;0,S10/R10,0)</f>
        <v>1</v>
      </c>
      <c r="U10" s="26">
        <f>'[1]Access-Abr'!Q10</f>
        <v>0</v>
      </c>
      <c r="V10" s="29">
        <f>IF(R10&gt;0,U10/R10,0)</f>
        <v>0</v>
      </c>
      <c r="W10" s="26">
        <f>'[1]Access-Abr'!R10</f>
        <v>0</v>
      </c>
      <c r="X10" s="29">
        <f>IF(R10&gt;0,W10/R10,0)</f>
        <v>0</v>
      </c>
    </row>
    <row r="11" spans="1:24" ht="28.5" customHeight="1" x14ac:dyDescent="0.2">
      <c r="A11" s="30" t="str">
        <f>+'[1]Access-Abr'!A11</f>
        <v>12101</v>
      </c>
      <c r="B11" s="31" t="str">
        <f>+'[1]Access-Abr'!B11</f>
        <v>JUSTICA FEDERAL DE PRIMEIRO GRAU</v>
      </c>
      <c r="C11" s="30" t="str">
        <f>CONCATENATE('[1]Access-Abr'!C11,".",'[1]Access-Abr'!D11)</f>
        <v>02.331</v>
      </c>
      <c r="D11" s="30" t="str">
        <f>CONCATENATE('[1]Access-Abr'!E11,".",'[1]Access-Abr'!G11)</f>
        <v>0033.2004</v>
      </c>
      <c r="E11" s="31" t="str">
        <f>+'[1]Access-Abr'!F11</f>
        <v>PROGRAMA DE GESTAO E MANUTENCAO DO PODER JUDICIARIO</v>
      </c>
      <c r="F11" s="32" t="str">
        <f>+'[1]Access-Abr'!H11</f>
        <v>ASSISTENCIA MEDICA E ODONTOLOGICA AOS SERVIDORES CIVIS, EMPR</v>
      </c>
      <c r="G11" s="30" t="str">
        <f>IF('[1]Access-Abr'!I11="1","F","S")</f>
        <v>F</v>
      </c>
      <c r="H11" s="30" t="str">
        <f>+'[1]Access-Abr'!J11</f>
        <v>1000</v>
      </c>
      <c r="I11" s="33" t="str">
        <f>+'[1]Access-Abr'!K11</f>
        <v>RECURSOS LIVRES DA UNIAO</v>
      </c>
      <c r="J11" s="30" t="str">
        <f>+'[1]Access-Abr'!L11</f>
        <v>3</v>
      </c>
      <c r="K11" s="26"/>
      <c r="L11" s="26"/>
      <c r="M11" s="26"/>
      <c r="N11" s="26">
        <f t="shared" ref="N11:N29" si="0">+K11+L11-M11</f>
        <v>0</v>
      </c>
      <c r="O11" s="26">
        <v>0</v>
      </c>
      <c r="P11" s="26">
        <f>'[1]Access-Abr'!M11-'[1]Access-Abr'!N11</f>
        <v>0</v>
      </c>
      <c r="Q11" s="26">
        <f>'[1]Access-Abr'!O11</f>
        <v>0</v>
      </c>
      <c r="R11" s="28">
        <f t="shared" ref="R11:R29" si="1">N11-O11+P11+Q11</f>
        <v>0</v>
      </c>
      <c r="S11" s="26">
        <f>'[1]Access-Abr'!P11</f>
        <v>0</v>
      </c>
      <c r="T11" s="29">
        <f t="shared" ref="T11:T30" si="2">IF(R11&gt;0,S11/R11,0)</f>
        <v>0</v>
      </c>
      <c r="U11" s="26">
        <f>'[1]Access-Abr'!Q11</f>
        <v>0</v>
      </c>
      <c r="V11" s="29">
        <f t="shared" ref="V11:V30" si="3">IF(R11&gt;0,U11/R11,0)</f>
        <v>0</v>
      </c>
      <c r="W11" s="26">
        <f>'[1]Access-Abr'!R11</f>
        <v>0</v>
      </c>
      <c r="X11" s="29">
        <f t="shared" ref="X11:X30" si="4">IF(R11&gt;0,W11/R11,0)</f>
        <v>0</v>
      </c>
    </row>
    <row r="12" spans="1:24" ht="28.5" customHeight="1" x14ac:dyDescent="0.2">
      <c r="A12" s="30" t="str">
        <f>+'[1]Access-Abr'!A12</f>
        <v>12104</v>
      </c>
      <c r="B12" s="31" t="str">
        <f>+'[1]Access-Abr'!B12</f>
        <v>TRIBUNAL REGIONAL FEDERAL DA 3A. REGIAO</v>
      </c>
      <c r="C12" s="30" t="str">
        <f>CONCATENATE('[1]Access-Abr'!C12,".",'[1]Access-Abr'!D12)</f>
        <v>02.061</v>
      </c>
      <c r="D12" s="30" t="str">
        <f>CONCATENATE('[1]Access-Abr'!E12,".",'[1]Access-Abr'!G12)</f>
        <v>0033.4224</v>
      </c>
      <c r="E12" s="31" t="str">
        <f>+'[1]Access-Abr'!F12</f>
        <v>PROGRAMA DE GESTAO E MANUTENCAO DO PODER JUDICIARIO</v>
      </c>
      <c r="F12" s="32" t="str">
        <f>+'[1]Access-Abr'!H12</f>
        <v>ASSISTENCIA JURIDICA A PESSOAS CARENTES</v>
      </c>
      <c r="G12" s="30" t="str">
        <f>IF('[1]Access-Abr'!I12="1","F","S")</f>
        <v>F</v>
      </c>
      <c r="H12" s="30" t="str">
        <f>+'[1]Access-Abr'!J12</f>
        <v>1000</v>
      </c>
      <c r="I12" s="33" t="str">
        <f>+'[1]Access-Abr'!K12</f>
        <v>RECURSOS LIVRES DA UNIAO</v>
      </c>
      <c r="J12" s="30" t="str">
        <f>+'[1]Access-Abr'!L12</f>
        <v>3</v>
      </c>
      <c r="K12" s="26"/>
      <c r="L12" s="26"/>
      <c r="M12" s="26"/>
      <c r="N12" s="26">
        <f t="shared" si="0"/>
        <v>0</v>
      </c>
      <c r="O12" s="26">
        <v>0</v>
      </c>
      <c r="P12" s="26">
        <f>'[1]Access-Abr'!M12-'[1]Access-Abr'!N12</f>
        <v>10000</v>
      </c>
      <c r="Q12" s="26">
        <f>'[1]Access-Abr'!O12</f>
        <v>0</v>
      </c>
      <c r="R12" s="28">
        <f t="shared" si="1"/>
        <v>10000</v>
      </c>
      <c r="S12" s="26">
        <f>'[1]Access-Abr'!P12</f>
        <v>10000</v>
      </c>
      <c r="T12" s="29">
        <f t="shared" si="2"/>
        <v>1</v>
      </c>
      <c r="U12" s="26">
        <f>'[1]Access-Abr'!Q12</f>
        <v>0</v>
      </c>
      <c r="V12" s="29">
        <f t="shared" si="3"/>
        <v>0</v>
      </c>
      <c r="W12" s="26">
        <f>'[1]Access-Abr'!R12</f>
        <v>0</v>
      </c>
      <c r="X12" s="29">
        <f t="shared" si="4"/>
        <v>0</v>
      </c>
    </row>
    <row r="13" spans="1:24" ht="28.5" customHeight="1" x14ac:dyDescent="0.2">
      <c r="A13" s="34" t="str">
        <f>+'[1]Access-Abr'!A13</f>
        <v>12104</v>
      </c>
      <c r="B13" s="35" t="str">
        <f>+'[1]Access-Abr'!B13</f>
        <v>TRIBUNAL REGIONAL FEDERAL DA 3A. REGIAO</v>
      </c>
      <c r="C13" s="36" t="str">
        <f>CONCATENATE('[1]Access-Abr'!C13,".",'[1]Access-Abr'!D13)</f>
        <v>02.061</v>
      </c>
      <c r="D13" s="36" t="str">
        <f>CONCATENATE('[1]Access-Abr'!E13,".",'[1]Access-Abr'!G13)</f>
        <v>0033.4257</v>
      </c>
      <c r="E13" s="35" t="str">
        <f>+'[1]Access-Abr'!F13</f>
        <v>PROGRAMA DE GESTAO E MANUTENCAO DO PODER JUDICIARIO</v>
      </c>
      <c r="F13" s="37" t="str">
        <f>+'[1]Access-Abr'!H13</f>
        <v>JULGAMENTO DE CAUSAS NA JUSTICA FEDERAL</v>
      </c>
      <c r="G13" s="34" t="str">
        <f>IF('[1]Access-Abr'!I13="1","F","S")</f>
        <v>F</v>
      </c>
      <c r="H13" s="34" t="str">
        <f>+'[1]Access-Abr'!J13</f>
        <v>1000</v>
      </c>
      <c r="I13" s="38" t="str">
        <f>+'[1]Access-Abr'!K13</f>
        <v>RECURSOS LIVRES DA UNIAO</v>
      </c>
      <c r="J13" s="34" t="str">
        <f>+'[1]Access-Abr'!L13</f>
        <v>4</v>
      </c>
      <c r="K13" s="26"/>
      <c r="L13" s="26"/>
      <c r="M13" s="26"/>
      <c r="N13" s="26">
        <f t="shared" si="0"/>
        <v>0</v>
      </c>
      <c r="O13" s="26">
        <v>0</v>
      </c>
      <c r="P13" s="26">
        <f>'[1]Access-Abr'!M13-'[1]Access-Abr'!N13</f>
        <v>17882927</v>
      </c>
      <c r="Q13" s="26">
        <f>'[1]Access-Abr'!O13</f>
        <v>0</v>
      </c>
      <c r="R13" s="28">
        <f t="shared" si="1"/>
        <v>17882927</v>
      </c>
      <c r="S13" s="26">
        <f>'[1]Access-Abr'!P13</f>
        <v>0</v>
      </c>
      <c r="T13" s="29">
        <f t="shared" si="2"/>
        <v>0</v>
      </c>
      <c r="U13" s="26">
        <f>'[1]Access-Abr'!Q13</f>
        <v>0</v>
      </c>
      <c r="V13" s="29">
        <f t="shared" si="3"/>
        <v>0</v>
      </c>
      <c r="W13" s="26">
        <f>'[1]Access-Abr'!R13</f>
        <v>0</v>
      </c>
      <c r="X13" s="29">
        <f t="shared" si="4"/>
        <v>0</v>
      </c>
    </row>
    <row r="14" spans="1:24" ht="28.5" customHeight="1" x14ac:dyDescent="0.2">
      <c r="A14" s="30" t="str">
        <f>+'[1]Access-Abr'!A14</f>
        <v>12104</v>
      </c>
      <c r="B14" s="31" t="str">
        <f>+'[1]Access-Abr'!B14</f>
        <v>TRIBUNAL REGIONAL FEDERAL DA 3A. REGIAO</v>
      </c>
      <c r="C14" s="30" t="str">
        <f>CONCATENATE('[1]Access-Abr'!C14,".",'[1]Access-Abr'!D14)</f>
        <v>02.061</v>
      </c>
      <c r="D14" s="30" t="str">
        <f>CONCATENATE('[1]Access-Abr'!E14,".",'[1]Access-Abr'!G14)</f>
        <v>0033.4257</v>
      </c>
      <c r="E14" s="31" t="str">
        <f>+'[1]Access-Abr'!F14</f>
        <v>PROGRAMA DE GESTAO E MANUTENCAO DO PODER JUDICIARIO</v>
      </c>
      <c r="F14" s="39" t="str">
        <f>+'[1]Access-Abr'!H14</f>
        <v>JULGAMENTO DE CAUSAS NA JUSTICA FEDERAL</v>
      </c>
      <c r="G14" s="30" t="str">
        <f>IF('[1]Access-Abr'!I14="1","F","S")</f>
        <v>F</v>
      </c>
      <c r="H14" s="30" t="str">
        <f>+'[1]Access-Abr'!J14</f>
        <v>1000</v>
      </c>
      <c r="I14" s="31" t="str">
        <f>+'[1]Access-Abr'!K14</f>
        <v>RECURSOS LIVRES DA UNIAO</v>
      </c>
      <c r="J14" s="30" t="str">
        <f>+'[1]Access-Abr'!L14</f>
        <v>3</v>
      </c>
      <c r="K14" s="26"/>
      <c r="L14" s="26"/>
      <c r="M14" s="26"/>
      <c r="N14" s="26">
        <f t="shared" si="0"/>
        <v>0</v>
      </c>
      <c r="O14" s="26">
        <v>0</v>
      </c>
      <c r="P14" s="26">
        <f>'[1]Access-Abr'!M14-'[1]Access-Abr'!N14</f>
        <v>46578592.5</v>
      </c>
      <c r="Q14" s="26">
        <f>'[1]Access-Abr'!O14</f>
        <v>0</v>
      </c>
      <c r="R14" s="28">
        <f t="shared" si="1"/>
        <v>46578592.5</v>
      </c>
      <c r="S14" s="26">
        <f>'[1]Access-Abr'!P14</f>
        <v>11491961</v>
      </c>
      <c r="T14" s="29">
        <f t="shared" si="2"/>
        <v>0.24672194635335964</v>
      </c>
      <c r="U14" s="26">
        <f>'[1]Access-Abr'!Q14</f>
        <v>7103749.6699999999</v>
      </c>
      <c r="V14" s="29">
        <f t="shared" si="3"/>
        <v>0.15251104184824821</v>
      </c>
      <c r="W14" s="26">
        <f>'[1]Access-Abr'!R14</f>
        <v>5847439.7699999996</v>
      </c>
      <c r="X14" s="29">
        <f t="shared" si="4"/>
        <v>0.12553921138772065</v>
      </c>
    </row>
    <row r="15" spans="1:24" ht="28.5" customHeight="1" x14ac:dyDescent="0.2">
      <c r="A15" s="30" t="str">
        <f>+'[1]Access-Abr'!A15</f>
        <v>12104</v>
      </c>
      <c r="B15" s="31" t="str">
        <f>+'[1]Access-Abr'!B15</f>
        <v>TRIBUNAL REGIONAL FEDERAL DA 3A. REGIAO</v>
      </c>
      <c r="C15" s="30" t="str">
        <f>CONCATENATE('[1]Access-Abr'!C15,".",'[1]Access-Abr'!D15)</f>
        <v>02.061</v>
      </c>
      <c r="D15" s="30" t="str">
        <f>CONCATENATE('[1]Access-Abr'!E15,".",'[1]Access-Abr'!G15)</f>
        <v>0033.4257</v>
      </c>
      <c r="E15" s="31" t="str">
        <f>+'[1]Access-Abr'!F15</f>
        <v>PROGRAMA DE GESTAO E MANUTENCAO DO PODER JUDICIARIO</v>
      </c>
      <c r="F15" s="39" t="str">
        <f>+'[1]Access-Abr'!H15</f>
        <v>JULGAMENTO DE CAUSAS NA JUSTICA FEDERAL</v>
      </c>
      <c r="G15" s="30" t="str">
        <f>IF('[1]Access-Abr'!I15="1","F","S")</f>
        <v>F</v>
      </c>
      <c r="H15" s="30" t="str">
        <f>+'[1]Access-Abr'!J15</f>
        <v>1027</v>
      </c>
      <c r="I15" s="31" t="str">
        <f>+'[1]Access-Abr'!K15</f>
        <v>SERV.AFETOS AS ATIVID.ESPECIFICAS DA JUSTICA</v>
      </c>
      <c r="J15" s="30" t="str">
        <f>+'[1]Access-Abr'!L15</f>
        <v>3</v>
      </c>
      <c r="K15" s="26"/>
      <c r="L15" s="26"/>
      <c r="M15" s="26"/>
      <c r="N15" s="26">
        <f t="shared" si="0"/>
        <v>0</v>
      </c>
      <c r="O15" s="26">
        <v>0</v>
      </c>
      <c r="P15" s="26">
        <f>'[1]Access-Abr'!M15-'[1]Access-Abr'!N15</f>
        <v>16994589</v>
      </c>
      <c r="Q15" s="26">
        <f>'[1]Access-Abr'!O15</f>
        <v>0</v>
      </c>
      <c r="R15" s="28">
        <f t="shared" si="1"/>
        <v>16994589</v>
      </c>
      <c r="S15" s="26">
        <f>'[1]Access-Abr'!P15</f>
        <v>5191557.88</v>
      </c>
      <c r="T15" s="29">
        <f t="shared" si="2"/>
        <v>0.30548299108616278</v>
      </c>
      <c r="U15" s="26">
        <f>'[1]Access-Abr'!Q15</f>
        <v>4020733.56</v>
      </c>
      <c r="V15" s="29">
        <f t="shared" si="3"/>
        <v>0.23658904372444664</v>
      </c>
      <c r="W15" s="26">
        <f>'[1]Access-Abr'!R15</f>
        <v>3033635.29</v>
      </c>
      <c r="X15" s="29">
        <f t="shared" si="4"/>
        <v>0.17850595210040091</v>
      </c>
    </row>
    <row r="16" spans="1:24" ht="28.5" customHeight="1" x14ac:dyDescent="0.2">
      <c r="A16" s="30" t="str">
        <f>+'[1]Access-Abr'!A16</f>
        <v>12104</v>
      </c>
      <c r="B16" s="31" t="str">
        <f>+'[1]Access-Abr'!B16</f>
        <v>TRIBUNAL REGIONAL FEDERAL DA 3A. REGIAO</v>
      </c>
      <c r="C16" s="30" t="str">
        <f>CONCATENATE('[1]Access-Abr'!C16,".",'[1]Access-Abr'!D16)</f>
        <v>02.122</v>
      </c>
      <c r="D16" s="30" t="str">
        <f>CONCATENATE('[1]Access-Abr'!E16,".",'[1]Access-Abr'!G16)</f>
        <v>0033.20TP</v>
      </c>
      <c r="E16" s="31" t="str">
        <f>+'[1]Access-Abr'!F16</f>
        <v>PROGRAMA DE GESTAO E MANUTENCAO DO PODER JUDICIARIO</v>
      </c>
      <c r="F16" s="31" t="str">
        <f>+'[1]Access-Abr'!H16</f>
        <v>ATIVOS CIVIS DA UNIAO</v>
      </c>
      <c r="G16" s="30" t="str">
        <f>IF('[1]Access-Abr'!I16="1","F","S")</f>
        <v>F</v>
      </c>
      <c r="H16" s="30" t="str">
        <f>+'[1]Access-Abr'!J16</f>
        <v>1000</v>
      </c>
      <c r="I16" s="31" t="str">
        <f>+'[1]Access-Abr'!K16</f>
        <v>RECURSOS LIVRES DA UNIAO</v>
      </c>
      <c r="J16" s="30" t="str">
        <f>+'[1]Access-Abr'!L16</f>
        <v>1</v>
      </c>
      <c r="K16" s="26"/>
      <c r="L16" s="26"/>
      <c r="M16" s="26"/>
      <c r="N16" s="26">
        <f t="shared" si="0"/>
        <v>0</v>
      </c>
      <c r="O16" s="26">
        <v>0</v>
      </c>
      <c r="P16" s="26">
        <f>'[1]Access-Abr'!M16-'[1]Access-Abr'!N16</f>
        <v>183942760.25</v>
      </c>
      <c r="Q16" s="26">
        <f>'[1]Access-Abr'!O16</f>
        <v>0</v>
      </c>
      <c r="R16" s="28">
        <f t="shared" si="1"/>
        <v>183942760.25</v>
      </c>
      <c r="S16" s="26">
        <f>'[1]Access-Abr'!P16</f>
        <v>183930239.84</v>
      </c>
      <c r="T16" s="29">
        <f t="shared" si="2"/>
        <v>0.99993193311885187</v>
      </c>
      <c r="U16" s="26">
        <f>'[1]Access-Abr'!Q16</f>
        <v>183930239.84</v>
      </c>
      <c r="V16" s="29">
        <f t="shared" si="3"/>
        <v>0.99993193311885187</v>
      </c>
      <c r="W16" s="26">
        <f>'[1]Access-Abr'!R16</f>
        <v>174130854.13999999</v>
      </c>
      <c r="X16" s="29">
        <f t="shared" si="4"/>
        <v>0.94665782933416642</v>
      </c>
    </row>
    <row r="17" spans="1:24" ht="28.5" customHeight="1" x14ac:dyDescent="0.2">
      <c r="A17" s="30" t="str">
        <f>+'[1]Access-Abr'!A17</f>
        <v>12104</v>
      </c>
      <c r="B17" s="31" t="str">
        <f>+'[1]Access-Abr'!B17</f>
        <v>TRIBUNAL REGIONAL FEDERAL DA 3A. REGIAO</v>
      </c>
      <c r="C17" s="30" t="str">
        <f>CONCATENATE('[1]Access-Abr'!C17,".",'[1]Access-Abr'!D17)</f>
        <v>02.122</v>
      </c>
      <c r="D17" s="30" t="str">
        <f>CONCATENATE('[1]Access-Abr'!E17,".",'[1]Access-Abr'!G17)</f>
        <v>0033.216H</v>
      </c>
      <c r="E17" s="31" t="str">
        <f>+'[1]Access-Abr'!F17</f>
        <v>PROGRAMA DE GESTAO E MANUTENCAO DO PODER JUDICIARIO</v>
      </c>
      <c r="F17" s="31" t="str">
        <f>+'[1]Access-Abr'!H17</f>
        <v>AJUDA DE CUSTO PARA MORADIA OU AUXILIO-MORADIA A AGENTES PUB</v>
      </c>
      <c r="G17" s="30" t="str">
        <f>IF('[1]Access-Abr'!I17="1","F","S")</f>
        <v>F</v>
      </c>
      <c r="H17" s="30" t="str">
        <f>+'[1]Access-Abr'!J17</f>
        <v>1000</v>
      </c>
      <c r="I17" s="31" t="str">
        <f>+'[1]Access-Abr'!K17</f>
        <v>RECURSOS LIVRES DA UNIAO</v>
      </c>
      <c r="J17" s="30" t="str">
        <f>+'[1]Access-Abr'!L17</f>
        <v>3</v>
      </c>
      <c r="K17" s="26"/>
      <c r="L17" s="26"/>
      <c r="M17" s="26"/>
      <c r="N17" s="26">
        <f t="shared" si="0"/>
        <v>0</v>
      </c>
      <c r="O17" s="26">
        <v>0</v>
      </c>
      <c r="P17" s="26">
        <f>'[1]Access-Abr'!M17-'[1]Access-Abr'!N17</f>
        <v>59000</v>
      </c>
      <c r="Q17" s="26">
        <f>'[1]Access-Abr'!O17</f>
        <v>0</v>
      </c>
      <c r="R17" s="26">
        <f t="shared" si="1"/>
        <v>59000</v>
      </c>
      <c r="S17" s="26">
        <f>'[1]Access-Abr'!P17</f>
        <v>51664</v>
      </c>
      <c r="T17" s="29">
        <f t="shared" si="2"/>
        <v>0.87566101694915255</v>
      </c>
      <c r="U17" s="26">
        <f>'[1]Access-Abr'!Q17</f>
        <v>14003</v>
      </c>
      <c r="V17" s="29">
        <f t="shared" si="3"/>
        <v>0.23733898305084747</v>
      </c>
      <c r="W17" s="26">
        <f>'[1]Access-Abr'!R17</f>
        <v>14003</v>
      </c>
      <c r="X17" s="29">
        <f t="shared" si="4"/>
        <v>0.23733898305084747</v>
      </c>
    </row>
    <row r="18" spans="1:24" ht="28.5" customHeight="1" x14ac:dyDescent="0.2">
      <c r="A18" s="30" t="str">
        <f>+'[1]Access-Abr'!A18</f>
        <v>12104</v>
      </c>
      <c r="B18" s="31" t="str">
        <f>+'[1]Access-Abr'!B18</f>
        <v>TRIBUNAL REGIONAL FEDERAL DA 3A. REGIAO</v>
      </c>
      <c r="C18" s="30" t="str">
        <f>CONCATENATE('[1]Access-Abr'!C18,".",'[1]Access-Abr'!D18)</f>
        <v>02.122</v>
      </c>
      <c r="D18" s="30" t="str">
        <f>CONCATENATE('[1]Access-Abr'!E18,".",'[1]Access-Abr'!G18)</f>
        <v>0033.219Z</v>
      </c>
      <c r="E18" s="31" t="str">
        <f>+'[1]Access-Abr'!F18</f>
        <v>PROGRAMA DE GESTAO E MANUTENCAO DO PODER JUDICIARIO</v>
      </c>
      <c r="F18" s="31" t="str">
        <f>+'[1]Access-Abr'!H18</f>
        <v>CONSERVACAO E RECUPERACAO DE ATIVOS DE INFRAESTRUTURA DA UNI</v>
      </c>
      <c r="G18" s="30" t="str">
        <f>IF('[1]Access-Abr'!I18="1","F","S")</f>
        <v>F</v>
      </c>
      <c r="H18" s="30" t="str">
        <f>+'[1]Access-Abr'!J18</f>
        <v>1000</v>
      </c>
      <c r="I18" s="31" t="str">
        <f>+'[1]Access-Abr'!K18</f>
        <v>RECURSOS LIVRES DA UNIAO</v>
      </c>
      <c r="J18" s="30" t="str">
        <f>+'[1]Access-Abr'!L18</f>
        <v>4</v>
      </c>
      <c r="K18" s="26"/>
      <c r="L18" s="26"/>
      <c r="M18" s="26"/>
      <c r="N18" s="26">
        <f t="shared" si="0"/>
        <v>0</v>
      </c>
      <c r="O18" s="26">
        <v>0</v>
      </c>
      <c r="P18" s="26">
        <f>'[1]Access-Abr'!M18-'[1]Access-Abr'!N18</f>
        <v>5000000</v>
      </c>
      <c r="Q18" s="26">
        <f>'[1]Access-Abr'!O18</f>
        <v>0</v>
      </c>
      <c r="R18" s="26">
        <f t="shared" si="1"/>
        <v>5000000</v>
      </c>
      <c r="S18" s="26">
        <f>'[1]Access-Abr'!P18</f>
        <v>0</v>
      </c>
      <c r="T18" s="29">
        <f t="shared" si="2"/>
        <v>0</v>
      </c>
      <c r="U18" s="26">
        <f>'[1]Access-Abr'!Q18</f>
        <v>0</v>
      </c>
      <c r="V18" s="29">
        <f t="shared" si="3"/>
        <v>0</v>
      </c>
      <c r="W18" s="26">
        <f>'[1]Access-Abr'!R18</f>
        <v>0</v>
      </c>
      <c r="X18" s="29">
        <f t="shared" si="4"/>
        <v>0</v>
      </c>
    </row>
    <row r="19" spans="1:24" ht="28.5" customHeight="1" x14ac:dyDescent="0.2">
      <c r="A19" s="30" t="str">
        <f>+'[1]Access-Abr'!A19</f>
        <v>12104</v>
      </c>
      <c r="B19" s="31" t="str">
        <f>+'[1]Access-Abr'!B19</f>
        <v>TRIBUNAL REGIONAL FEDERAL DA 3A. REGIAO</v>
      </c>
      <c r="C19" s="30" t="str">
        <f>CONCATENATE('[1]Access-Abr'!C19,".",'[1]Access-Abr'!D19)</f>
        <v>02.331</v>
      </c>
      <c r="D19" s="30" t="str">
        <f>CONCATENATE('[1]Access-Abr'!E19,".",'[1]Access-Abr'!G19)</f>
        <v>0033.2004</v>
      </c>
      <c r="E19" s="31" t="str">
        <f>+'[1]Access-Abr'!F19</f>
        <v>PROGRAMA DE GESTAO E MANUTENCAO DO PODER JUDICIARIO</v>
      </c>
      <c r="F19" s="31" t="str">
        <f>+'[1]Access-Abr'!H19</f>
        <v>ASSISTENCIA MEDICA E ODONTOLOGICA AOS SERVIDORES CIVIS, EMPR</v>
      </c>
      <c r="G19" s="30" t="str">
        <f>IF('[1]Access-Abr'!I19="1","F","S")</f>
        <v>F</v>
      </c>
      <c r="H19" s="30" t="str">
        <f>+'[1]Access-Abr'!J19</f>
        <v>1000</v>
      </c>
      <c r="I19" s="31" t="str">
        <f>+'[1]Access-Abr'!K19</f>
        <v>RECURSOS LIVRES DA UNIAO</v>
      </c>
      <c r="J19" s="30" t="str">
        <f>+'[1]Access-Abr'!L19</f>
        <v>4</v>
      </c>
      <c r="K19" s="26"/>
      <c r="L19" s="26"/>
      <c r="M19" s="26"/>
      <c r="N19" s="26">
        <f t="shared" si="0"/>
        <v>0</v>
      </c>
      <c r="O19" s="26">
        <v>0</v>
      </c>
      <c r="P19" s="26">
        <f>'[1]Access-Abr'!M19-'[1]Access-Abr'!N19</f>
        <v>40000</v>
      </c>
      <c r="Q19" s="26">
        <f>'[1]Access-Abr'!O19</f>
        <v>0</v>
      </c>
      <c r="R19" s="26">
        <f t="shared" si="1"/>
        <v>40000</v>
      </c>
      <c r="S19" s="26">
        <f>'[1]Access-Abr'!P19</f>
        <v>0</v>
      </c>
      <c r="T19" s="29">
        <f t="shared" si="2"/>
        <v>0</v>
      </c>
      <c r="U19" s="26">
        <f>'[1]Access-Abr'!Q19</f>
        <v>0</v>
      </c>
      <c r="V19" s="29">
        <f t="shared" si="3"/>
        <v>0</v>
      </c>
      <c r="W19" s="26">
        <f>'[1]Access-Abr'!R19</f>
        <v>0</v>
      </c>
      <c r="X19" s="29">
        <f t="shared" si="4"/>
        <v>0</v>
      </c>
    </row>
    <row r="20" spans="1:24" ht="28.5" customHeight="1" x14ac:dyDescent="0.2">
      <c r="A20" s="30" t="str">
        <f>+'[1]Access-Abr'!A20</f>
        <v>12104</v>
      </c>
      <c r="B20" s="31" t="str">
        <f>+'[1]Access-Abr'!B20</f>
        <v>TRIBUNAL REGIONAL FEDERAL DA 3A. REGIAO</v>
      </c>
      <c r="C20" s="30" t="str">
        <f>CONCATENATE('[1]Access-Abr'!C20,".",'[1]Access-Abr'!D20)</f>
        <v>02.331</v>
      </c>
      <c r="D20" s="30" t="str">
        <f>CONCATENATE('[1]Access-Abr'!E20,".",'[1]Access-Abr'!G20)</f>
        <v>0033.2004</v>
      </c>
      <c r="E20" s="31" t="str">
        <f>+'[1]Access-Abr'!F20</f>
        <v>PROGRAMA DE GESTAO E MANUTENCAO DO PODER JUDICIARIO</v>
      </c>
      <c r="F20" s="31" t="str">
        <f>+'[1]Access-Abr'!H20</f>
        <v>ASSISTENCIA MEDICA E ODONTOLOGICA AOS SERVIDORES CIVIS, EMPR</v>
      </c>
      <c r="G20" s="30" t="str">
        <f>IF('[1]Access-Abr'!I20="1","F","S")</f>
        <v>F</v>
      </c>
      <c r="H20" s="30" t="str">
        <f>+'[1]Access-Abr'!J20</f>
        <v>1000</v>
      </c>
      <c r="I20" s="31" t="str">
        <f>+'[1]Access-Abr'!K20</f>
        <v>RECURSOS LIVRES DA UNIAO</v>
      </c>
      <c r="J20" s="30" t="str">
        <f>+'[1]Access-Abr'!L20</f>
        <v>3</v>
      </c>
      <c r="K20" s="26"/>
      <c r="L20" s="26"/>
      <c r="M20" s="26"/>
      <c r="N20" s="26">
        <f t="shared" si="0"/>
        <v>0</v>
      </c>
      <c r="O20" s="26">
        <v>0</v>
      </c>
      <c r="P20" s="26">
        <f>'[1]Access-Abr'!M20-'[1]Access-Abr'!N20</f>
        <v>39379894</v>
      </c>
      <c r="Q20" s="26">
        <f>'[1]Access-Abr'!O20</f>
        <v>0</v>
      </c>
      <c r="R20" s="26">
        <f t="shared" si="1"/>
        <v>39379894</v>
      </c>
      <c r="S20" s="26">
        <f>'[1]Access-Abr'!P20</f>
        <v>38962244</v>
      </c>
      <c r="T20" s="29">
        <f t="shared" si="2"/>
        <v>0.98939433407311861</v>
      </c>
      <c r="U20" s="26">
        <f>'[1]Access-Abr'!Q20</f>
        <v>8667408.1899999995</v>
      </c>
      <c r="V20" s="29">
        <f t="shared" si="3"/>
        <v>0.22009729609734346</v>
      </c>
      <c r="W20" s="26">
        <f>'[1]Access-Abr'!R20</f>
        <v>7829707.3399999999</v>
      </c>
      <c r="X20" s="29">
        <f t="shared" si="4"/>
        <v>0.19882499785296526</v>
      </c>
    </row>
    <row r="21" spans="1:24" ht="28.5" customHeight="1" x14ac:dyDescent="0.2">
      <c r="A21" s="30" t="str">
        <f>+'[1]Access-Abr'!A21</f>
        <v>12104</v>
      </c>
      <c r="B21" s="31" t="str">
        <f>+'[1]Access-Abr'!B21</f>
        <v>TRIBUNAL REGIONAL FEDERAL DA 3A. REGIAO</v>
      </c>
      <c r="C21" s="30" t="str">
        <f>CONCATENATE('[1]Access-Abr'!C21,".",'[1]Access-Abr'!D21)</f>
        <v>02.331</v>
      </c>
      <c r="D21" s="30" t="str">
        <f>CONCATENATE('[1]Access-Abr'!E21,".",'[1]Access-Abr'!G21)</f>
        <v>0033.212B</v>
      </c>
      <c r="E21" s="31" t="str">
        <f>+'[1]Access-Abr'!F21</f>
        <v>PROGRAMA DE GESTAO E MANUTENCAO DO PODER JUDICIARIO</v>
      </c>
      <c r="F21" s="31" t="str">
        <f>+'[1]Access-Abr'!H21</f>
        <v>BENEFICIOS OBRIGATORIOS AOS SERVIDORES CIVIS, EMPREGADOS, MI</v>
      </c>
      <c r="G21" s="30" t="str">
        <f>IF('[1]Access-Abr'!I21="1","F","S")</f>
        <v>F</v>
      </c>
      <c r="H21" s="30" t="str">
        <f>+'[1]Access-Abr'!J21</f>
        <v>1000</v>
      </c>
      <c r="I21" s="31" t="str">
        <f>+'[1]Access-Abr'!K21</f>
        <v>RECURSOS LIVRES DA UNIAO</v>
      </c>
      <c r="J21" s="30" t="str">
        <f>+'[1]Access-Abr'!L21</f>
        <v>3</v>
      </c>
      <c r="K21" s="26"/>
      <c r="L21" s="26"/>
      <c r="M21" s="26"/>
      <c r="N21" s="26">
        <f t="shared" si="0"/>
        <v>0</v>
      </c>
      <c r="O21" s="26">
        <v>0</v>
      </c>
      <c r="P21" s="26">
        <f>'[1]Access-Abr'!M21-'[1]Access-Abr'!N21</f>
        <v>34087797.119999997</v>
      </c>
      <c r="Q21" s="26">
        <f>'[1]Access-Abr'!O21</f>
        <v>0</v>
      </c>
      <c r="R21" s="26">
        <f t="shared" si="1"/>
        <v>34087797.119999997</v>
      </c>
      <c r="S21" s="26">
        <f>'[1]Access-Abr'!P21</f>
        <v>34087797.119999997</v>
      </c>
      <c r="T21" s="29">
        <f t="shared" si="2"/>
        <v>1</v>
      </c>
      <c r="U21" s="26">
        <f>'[1]Access-Abr'!Q21</f>
        <v>13260405.59</v>
      </c>
      <c r="V21" s="29">
        <f t="shared" si="3"/>
        <v>0.38900740764558978</v>
      </c>
      <c r="W21" s="26">
        <f>'[1]Access-Abr'!R21</f>
        <v>13260405.59</v>
      </c>
      <c r="X21" s="29">
        <f t="shared" si="4"/>
        <v>0.38900740764558978</v>
      </c>
    </row>
    <row r="22" spans="1:24" ht="28.5" customHeight="1" x14ac:dyDescent="0.2">
      <c r="A22" s="30" t="str">
        <f>+'[1]Access-Abr'!A22</f>
        <v>12104</v>
      </c>
      <c r="B22" s="31" t="str">
        <f>+'[1]Access-Abr'!B22</f>
        <v>TRIBUNAL REGIONAL FEDERAL DA 3A. REGIAO</v>
      </c>
      <c r="C22" s="30" t="str">
        <f>CONCATENATE('[1]Access-Abr'!C22,".",'[1]Access-Abr'!D22)</f>
        <v>02.846</v>
      </c>
      <c r="D22" s="30" t="str">
        <f>CONCATENATE('[1]Access-Abr'!E22,".",'[1]Access-Abr'!G22)</f>
        <v>0033.09HB</v>
      </c>
      <c r="E22" s="31" t="str">
        <f>+'[1]Access-Abr'!F22</f>
        <v>PROGRAMA DE GESTAO E MANUTENCAO DO PODER JUDICIARIO</v>
      </c>
      <c r="F22" s="31" t="str">
        <f>+'[1]Access-Abr'!H22</f>
        <v>CONTRIBUICAO DA UNIAO, DE SUAS AUTARQUIAS E FUNDACOES PARA O</v>
      </c>
      <c r="G22" s="30" t="str">
        <f>IF('[1]Access-Abr'!I22="1","F","S")</f>
        <v>F</v>
      </c>
      <c r="H22" s="30" t="str">
        <f>+'[1]Access-Abr'!J22</f>
        <v>1000</v>
      </c>
      <c r="I22" s="31" t="str">
        <f>+'[1]Access-Abr'!K22</f>
        <v>RECURSOS LIVRES DA UNIAO</v>
      </c>
      <c r="J22" s="30" t="str">
        <f>+'[1]Access-Abr'!L22</f>
        <v>1</v>
      </c>
      <c r="K22" s="26"/>
      <c r="L22" s="26"/>
      <c r="M22" s="26"/>
      <c r="N22" s="26">
        <f t="shared" si="0"/>
        <v>0</v>
      </c>
      <c r="O22" s="26">
        <v>0</v>
      </c>
      <c r="P22" s="26">
        <f>'[1]Access-Abr'!M22-'[1]Access-Abr'!N22</f>
        <v>29056108.25</v>
      </c>
      <c r="Q22" s="26">
        <f>'[1]Access-Abr'!O22</f>
        <v>0</v>
      </c>
      <c r="R22" s="26">
        <f t="shared" si="1"/>
        <v>29056108.25</v>
      </c>
      <c r="S22" s="26">
        <f>'[1]Access-Abr'!P22</f>
        <v>29056108.25</v>
      </c>
      <c r="T22" s="29">
        <f t="shared" si="2"/>
        <v>1</v>
      </c>
      <c r="U22" s="26">
        <f>'[1]Access-Abr'!Q22</f>
        <v>29056108.25</v>
      </c>
      <c r="V22" s="29">
        <f t="shared" si="3"/>
        <v>1</v>
      </c>
      <c r="W22" s="26">
        <f>'[1]Access-Abr'!R22</f>
        <v>29056108.25</v>
      </c>
      <c r="X22" s="29">
        <f t="shared" si="4"/>
        <v>1</v>
      </c>
    </row>
    <row r="23" spans="1:24" ht="28.5" customHeight="1" x14ac:dyDescent="0.2">
      <c r="A23" s="30" t="str">
        <f>+'[1]Access-Abr'!A23</f>
        <v>12104</v>
      </c>
      <c r="B23" s="31" t="str">
        <f>+'[1]Access-Abr'!B23</f>
        <v>TRIBUNAL REGIONAL FEDERAL DA 3A. REGIAO</v>
      </c>
      <c r="C23" s="30" t="str">
        <f>CONCATENATE('[1]Access-Abr'!C23,".",'[1]Access-Abr'!D23)</f>
        <v>09.272</v>
      </c>
      <c r="D23" s="30" t="str">
        <f>CONCATENATE('[1]Access-Abr'!E23,".",'[1]Access-Abr'!G23)</f>
        <v>0033.0181</v>
      </c>
      <c r="E23" s="31" t="str">
        <f>+'[1]Access-Abr'!F23</f>
        <v>PROGRAMA DE GESTAO E MANUTENCAO DO PODER JUDICIARIO</v>
      </c>
      <c r="F23" s="31" t="str">
        <f>+'[1]Access-Abr'!H23</f>
        <v>APOSENTADORIAS E PENSOES CIVIS DA UNIAO</v>
      </c>
      <c r="G23" s="30" t="str">
        <f>IF('[1]Access-Abr'!I23="1","F","S")</f>
        <v>S</v>
      </c>
      <c r="H23" s="30" t="str">
        <f>+'[1]Access-Abr'!J23</f>
        <v>1056</v>
      </c>
      <c r="I23" s="31" t="str">
        <f>+'[1]Access-Abr'!K23</f>
        <v>BENEFICIOS DO RPPS DA UNIAO</v>
      </c>
      <c r="J23" s="30" t="str">
        <f>+'[1]Access-Abr'!L23</f>
        <v>1</v>
      </c>
      <c r="K23" s="26"/>
      <c r="L23" s="26"/>
      <c r="M23" s="26"/>
      <c r="N23" s="26">
        <f t="shared" si="0"/>
        <v>0</v>
      </c>
      <c r="O23" s="26">
        <v>0</v>
      </c>
      <c r="P23" s="26">
        <f>'[1]Access-Abr'!M23-'[1]Access-Abr'!N23</f>
        <v>71865886.099999994</v>
      </c>
      <c r="Q23" s="26">
        <f>'[1]Access-Abr'!O23</f>
        <v>0</v>
      </c>
      <c r="R23" s="26">
        <f t="shared" si="1"/>
        <v>71865886.099999994</v>
      </c>
      <c r="S23" s="26">
        <f>'[1]Access-Abr'!P23</f>
        <v>71863424.760000005</v>
      </c>
      <c r="T23" s="29">
        <f t="shared" si="2"/>
        <v>0.99996575092671136</v>
      </c>
      <c r="U23" s="26">
        <f>'[1]Access-Abr'!Q23</f>
        <v>71863424.760000005</v>
      </c>
      <c r="V23" s="29">
        <f t="shared" si="3"/>
        <v>0.99996575092671136</v>
      </c>
      <c r="W23" s="26">
        <f>'[1]Access-Abr'!R23</f>
        <v>68112746.299999997</v>
      </c>
      <c r="X23" s="29">
        <f t="shared" si="4"/>
        <v>0.94777578064260459</v>
      </c>
    </row>
    <row r="24" spans="1:24" ht="28.5" customHeight="1" x14ac:dyDescent="0.2">
      <c r="A24" s="30" t="str">
        <f>+'[1]Access-Abr'!A24</f>
        <v>12104</v>
      </c>
      <c r="B24" s="31" t="str">
        <f>+'[1]Access-Abr'!B24</f>
        <v>TRIBUNAL REGIONAL FEDERAL DA 3A. REGIAO</v>
      </c>
      <c r="C24" s="30" t="str">
        <f>CONCATENATE('[1]Access-Abr'!C24,".",'[1]Access-Abr'!D24)</f>
        <v>28.846</v>
      </c>
      <c r="D24" s="30" t="str">
        <f>CONCATENATE('[1]Access-Abr'!E24,".",'[1]Access-Abr'!G24)</f>
        <v>0909.00S6</v>
      </c>
      <c r="E24" s="31" t="str">
        <f>+'[1]Access-Abr'!F24</f>
        <v>OPERACOES ESPECIAIS: OUTROS ENCARGOS ESPECIAIS</v>
      </c>
      <c r="F24" s="31" t="str">
        <f>+'[1]Access-Abr'!H24</f>
        <v>BENEFICIO ESPECIAL - LEI N. 12.618, DE 2012</v>
      </c>
      <c r="G24" s="30" t="str">
        <f>IF('[1]Access-Abr'!I24="1","F","S")</f>
        <v>F</v>
      </c>
      <c r="H24" s="30" t="str">
        <f>+'[1]Access-Abr'!J24</f>
        <v>1000</v>
      </c>
      <c r="I24" s="31" t="str">
        <f>+'[1]Access-Abr'!K24</f>
        <v>RECURSOS LIVRES DA UNIAO</v>
      </c>
      <c r="J24" s="30" t="str">
        <f>+'[1]Access-Abr'!L24</f>
        <v>1</v>
      </c>
      <c r="K24" s="26"/>
      <c r="L24" s="26"/>
      <c r="M24" s="26"/>
      <c r="N24" s="26">
        <f t="shared" si="0"/>
        <v>0</v>
      </c>
      <c r="O24" s="26">
        <v>0</v>
      </c>
      <c r="P24" s="26">
        <f>'[1]Access-Abr'!M24-'[1]Access-Abr'!N24</f>
        <v>291979.31</v>
      </c>
      <c r="Q24" s="26">
        <f>'[1]Access-Abr'!O24</f>
        <v>0</v>
      </c>
      <c r="R24" s="26">
        <f t="shared" si="1"/>
        <v>291979.31</v>
      </c>
      <c r="S24" s="26">
        <f>'[1]Access-Abr'!P24</f>
        <v>291979.31</v>
      </c>
      <c r="T24" s="29">
        <f t="shared" si="2"/>
        <v>1</v>
      </c>
      <c r="U24" s="26">
        <f>'[1]Access-Abr'!Q24</f>
        <v>291979.31</v>
      </c>
      <c r="V24" s="29">
        <f t="shared" si="3"/>
        <v>1</v>
      </c>
      <c r="W24" s="26">
        <f>'[1]Access-Abr'!R24</f>
        <v>291979.31</v>
      </c>
      <c r="X24" s="29">
        <f t="shared" si="4"/>
        <v>1</v>
      </c>
    </row>
    <row r="25" spans="1:24" ht="28.5" customHeight="1" thickBot="1" x14ac:dyDescent="0.25">
      <c r="A25" s="30" t="str">
        <f>+'[1]Access-Abr'!A25</f>
        <v>12104</v>
      </c>
      <c r="B25" s="31" t="str">
        <f>+'[1]Access-Abr'!B25</f>
        <v>TRIBUNAL REGIONAL FEDERAL DA 3A. REGIAO</v>
      </c>
      <c r="C25" s="30" t="str">
        <f>CONCATENATE('[1]Access-Abr'!C25,".",'[1]Access-Abr'!D25)</f>
        <v>28.846</v>
      </c>
      <c r="D25" s="30" t="str">
        <f>CONCATENATE('[1]Access-Abr'!E25,".",'[1]Access-Abr'!G25)</f>
        <v>0909.0536</v>
      </c>
      <c r="E25" s="31" t="str">
        <f>+'[1]Access-Abr'!F25</f>
        <v>OPERACOES ESPECIAIS: OUTROS ENCARGOS ESPECIAIS</v>
      </c>
      <c r="F25" s="31" t="str">
        <f>+'[1]Access-Abr'!H25</f>
        <v>BENEFICIOS DE LEGISLACAO ESPECIAL</v>
      </c>
      <c r="G25" s="30" t="str">
        <f>IF('[1]Access-Abr'!I25="1","F","S")</f>
        <v>S</v>
      </c>
      <c r="H25" s="30" t="str">
        <f>+'[1]Access-Abr'!J25</f>
        <v>1000</v>
      </c>
      <c r="I25" s="31" t="str">
        <f>+'[1]Access-Abr'!K25</f>
        <v>RECURSOS LIVRES DA UNIAO</v>
      </c>
      <c r="J25" s="30" t="str">
        <f>+'[1]Access-Abr'!L25</f>
        <v>3</v>
      </c>
      <c r="K25" s="26"/>
      <c r="L25" s="26"/>
      <c r="M25" s="26"/>
      <c r="N25" s="26">
        <f t="shared" si="0"/>
        <v>0</v>
      </c>
      <c r="O25" s="26">
        <v>0</v>
      </c>
      <c r="P25" s="26">
        <f>'[1]Access-Abr'!M25-'[1]Access-Abr'!N25</f>
        <v>32000</v>
      </c>
      <c r="Q25" s="26">
        <f>'[1]Access-Abr'!O25</f>
        <v>0</v>
      </c>
      <c r="R25" s="26">
        <f t="shared" si="1"/>
        <v>32000</v>
      </c>
      <c r="S25" s="26">
        <f>'[1]Access-Abr'!P25</f>
        <v>0</v>
      </c>
      <c r="T25" s="29">
        <f t="shared" si="2"/>
        <v>0</v>
      </c>
      <c r="U25" s="26">
        <f>'[1]Access-Abr'!Q25</f>
        <v>0</v>
      </c>
      <c r="V25" s="29">
        <f t="shared" si="3"/>
        <v>0</v>
      </c>
      <c r="W25" s="26">
        <f>'[1]Access-Abr'!R25</f>
        <v>0</v>
      </c>
      <c r="X25" s="29">
        <f t="shared" si="4"/>
        <v>0</v>
      </c>
    </row>
    <row r="26" spans="1:24" ht="28.5" hidden="1" customHeight="1" x14ac:dyDescent="0.2">
      <c r="A26" s="30">
        <f>+'[1]Access-Abr'!A26</f>
        <v>0</v>
      </c>
      <c r="B26" s="31">
        <f>+'[1]Access-Abr'!B26</f>
        <v>0</v>
      </c>
      <c r="C26" s="30" t="str">
        <f>CONCATENATE('[1]Access-Abr'!C26,".",'[1]Access-Abr'!D26)</f>
        <v>.</v>
      </c>
      <c r="D26" s="30" t="str">
        <f>CONCATENATE('[1]Access-Abr'!E26,".",'[1]Access-Abr'!G26)</f>
        <v>.</v>
      </c>
      <c r="E26" s="31">
        <f>+'[1]Access-Abr'!F26</f>
        <v>0</v>
      </c>
      <c r="F26" s="31">
        <f>+'[1]Access-Abr'!H26</f>
        <v>0</v>
      </c>
      <c r="G26" s="30" t="str">
        <f>IF('[1]Access-Abr'!I26="1","F","S")</f>
        <v>S</v>
      </c>
      <c r="H26" s="30">
        <f>+'[1]Access-Abr'!J26</f>
        <v>0</v>
      </c>
      <c r="I26" s="31">
        <f>+'[1]Access-Abr'!K26</f>
        <v>0</v>
      </c>
      <c r="J26" s="30">
        <f>+'[1]Access-Abr'!L26</f>
        <v>0</v>
      </c>
      <c r="K26" s="26"/>
      <c r="L26" s="26"/>
      <c r="M26" s="26"/>
      <c r="N26" s="26">
        <f t="shared" si="0"/>
        <v>0</v>
      </c>
      <c r="O26" s="26">
        <v>0</v>
      </c>
      <c r="P26" s="26">
        <f>'[1]Access-Abr'!M26-'[1]Access-Abr'!N26</f>
        <v>0</v>
      </c>
      <c r="Q26" s="26">
        <f>'[1]Access-Abr'!O26</f>
        <v>0</v>
      </c>
      <c r="R26" s="26">
        <f t="shared" si="1"/>
        <v>0</v>
      </c>
      <c r="S26" s="26">
        <f>'[1]Access-Abr'!P26</f>
        <v>0</v>
      </c>
      <c r="T26" s="29">
        <f t="shared" si="2"/>
        <v>0</v>
      </c>
      <c r="U26" s="26">
        <f>'[1]Access-Abr'!Q26</f>
        <v>0</v>
      </c>
      <c r="V26" s="29">
        <f t="shared" si="3"/>
        <v>0</v>
      </c>
      <c r="W26" s="26">
        <f>'[1]Access-Abr'!R26</f>
        <v>0</v>
      </c>
      <c r="X26" s="29">
        <f t="shared" si="4"/>
        <v>0</v>
      </c>
    </row>
    <row r="27" spans="1:24" ht="28.5" hidden="1" customHeight="1" x14ac:dyDescent="0.2">
      <c r="A27" s="30">
        <f>+'[1]Access-Abr'!A27</f>
        <v>0</v>
      </c>
      <c r="B27" s="31">
        <f>+'[1]Access-Abr'!B27</f>
        <v>0</v>
      </c>
      <c r="C27" s="30" t="str">
        <f>CONCATENATE('[1]Access-Abr'!C27,".",'[1]Access-Abr'!D27)</f>
        <v>.</v>
      </c>
      <c r="D27" s="30" t="str">
        <f>CONCATENATE('[1]Access-Abr'!E27,".",'[1]Access-Abr'!G27)</f>
        <v>.</v>
      </c>
      <c r="E27" s="31">
        <f>+'[1]Access-Abr'!F27</f>
        <v>0</v>
      </c>
      <c r="F27" s="31">
        <f>+'[1]Access-Abr'!H27</f>
        <v>0</v>
      </c>
      <c r="G27" s="30" t="str">
        <f>IF('[1]Access-Abr'!I27="1","F","S")</f>
        <v>S</v>
      </c>
      <c r="H27" s="30">
        <f>+'[1]Access-Abr'!J27</f>
        <v>0</v>
      </c>
      <c r="I27" s="31">
        <f>+'[1]Access-Abr'!K27</f>
        <v>0</v>
      </c>
      <c r="J27" s="30">
        <f>+'[1]Access-Abr'!L27</f>
        <v>0</v>
      </c>
      <c r="K27" s="26"/>
      <c r="L27" s="26"/>
      <c r="M27" s="26"/>
      <c r="N27" s="26">
        <f t="shared" si="0"/>
        <v>0</v>
      </c>
      <c r="O27" s="26">
        <v>0</v>
      </c>
      <c r="P27" s="26">
        <f>'[1]Access-Abr'!M27-'[1]Access-Abr'!N27</f>
        <v>0</v>
      </c>
      <c r="Q27" s="26">
        <f>'[1]Access-Abr'!O27</f>
        <v>0</v>
      </c>
      <c r="R27" s="26">
        <f t="shared" si="1"/>
        <v>0</v>
      </c>
      <c r="S27" s="26">
        <f>'[1]Access-Abr'!P27</f>
        <v>0</v>
      </c>
      <c r="T27" s="29">
        <f t="shared" si="2"/>
        <v>0</v>
      </c>
      <c r="U27" s="26">
        <f>'[1]Access-Abr'!Q27</f>
        <v>0</v>
      </c>
      <c r="V27" s="29">
        <f t="shared" si="3"/>
        <v>0</v>
      </c>
      <c r="W27" s="26">
        <f>'[1]Access-Abr'!R27</f>
        <v>0</v>
      </c>
      <c r="X27" s="29">
        <f t="shared" si="4"/>
        <v>0</v>
      </c>
    </row>
    <row r="28" spans="1:24" ht="28.5" hidden="1" customHeight="1" x14ac:dyDescent="0.2">
      <c r="A28" s="30">
        <f>+'[1]Access-Abr'!A28</f>
        <v>0</v>
      </c>
      <c r="B28" s="31">
        <f>+'[1]Access-Abr'!B28</f>
        <v>0</v>
      </c>
      <c r="C28" s="30" t="str">
        <f>CONCATENATE('[1]Access-Abr'!C28,".",'[1]Access-Abr'!D28)</f>
        <v>.</v>
      </c>
      <c r="D28" s="30" t="str">
        <f>CONCATENATE('[1]Access-Abr'!E28,".",'[1]Access-Abr'!G28)</f>
        <v>.</v>
      </c>
      <c r="E28" s="31">
        <f>+'[1]Access-Abr'!F28</f>
        <v>0</v>
      </c>
      <c r="F28" s="31">
        <f>+'[1]Access-Abr'!H28</f>
        <v>0</v>
      </c>
      <c r="G28" s="30" t="str">
        <f>IF('[1]Access-Abr'!I28="1","F","S")</f>
        <v>S</v>
      </c>
      <c r="H28" s="30">
        <f>+'[1]Access-Abr'!J28</f>
        <v>0</v>
      </c>
      <c r="I28" s="31">
        <f>+'[1]Access-Abr'!K28</f>
        <v>0</v>
      </c>
      <c r="J28" s="30">
        <f>+'[1]Access-Abr'!L28</f>
        <v>0</v>
      </c>
      <c r="K28" s="26"/>
      <c r="L28" s="26"/>
      <c r="M28" s="26"/>
      <c r="N28" s="26">
        <f t="shared" si="0"/>
        <v>0</v>
      </c>
      <c r="O28" s="26">
        <v>0</v>
      </c>
      <c r="P28" s="26">
        <f>'[1]Access-Abr'!M28-'[1]Access-Abr'!N28</f>
        <v>0</v>
      </c>
      <c r="Q28" s="26">
        <f>'[1]Access-Abr'!O28</f>
        <v>0</v>
      </c>
      <c r="R28" s="26">
        <f t="shared" si="1"/>
        <v>0</v>
      </c>
      <c r="S28" s="26">
        <f>'[1]Access-Abr'!P28</f>
        <v>0</v>
      </c>
      <c r="T28" s="29">
        <f t="shared" si="2"/>
        <v>0</v>
      </c>
      <c r="U28" s="26">
        <f>'[1]Access-Abr'!Q28</f>
        <v>0</v>
      </c>
      <c r="V28" s="29">
        <f t="shared" si="3"/>
        <v>0</v>
      </c>
      <c r="W28" s="26">
        <f>'[1]Access-Abr'!R28</f>
        <v>0</v>
      </c>
      <c r="X28" s="29">
        <f t="shared" si="4"/>
        <v>0</v>
      </c>
    </row>
    <row r="29" spans="1:24" ht="28.5" hidden="1" customHeight="1" x14ac:dyDescent="0.2">
      <c r="A29" s="30">
        <f>+'[1]Access-Abr'!A29</f>
        <v>0</v>
      </c>
      <c r="B29" s="31">
        <f>+'[1]Access-Abr'!B29</f>
        <v>0</v>
      </c>
      <c r="C29" s="30" t="str">
        <f>CONCATENATE('[1]Access-Abr'!C29,".",'[1]Access-Abr'!D29)</f>
        <v>.</v>
      </c>
      <c r="D29" s="30" t="str">
        <f>CONCATENATE('[1]Access-Abr'!E29,".",'[1]Access-Abr'!G29)</f>
        <v>.</v>
      </c>
      <c r="E29" s="31">
        <f>+'[1]Access-Abr'!F29</f>
        <v>0</v>
      </c>
      <c r="F29" s="31">
        <f>+'[1]Access-Abr'!H29</f>
        <v>0</v>
      </c>
      <c r="G29" s="30" t="str">
        <f>IF('[1]Access-Abr'!I29="1","F","S")</f>
        <v>S</v>
      </c>
      <c r="H29" s="30">
        <f>+'[1]Access-Abr'!J29</f>
        <v>0</v>
      </c>
      <c r="I29" s="31">
        <f>+'[1]Access-Abr'!K29</f>
        <v>0</v>
      </c>
      <c r="J29" s="30">
        <f>+'[1]Access-Abr'!L29</f>
        <v>0</v>
      </c>
      <c r="K29" s="26"/>
      <c r="L29" s="26"/>
      <c r="M29" s="26"/>
      <c r="N29" s="26">
        <f t="shared" si="0"/>
        <v>0</v>
      </c>
      <c r="O29" s="26">
        <v>0</v>
      </c>
      <c r="P29" s="26">
        <f>'[1]Access-Abr'!M29-'[1]Access-Abr'!N29</f>
        <v>0</v>
      </c>
      <c r="Q29" s="26">
        <f>'[1]Access-Abr'!O29</f>
        <v>0</v>
      </c>
      <c r="R29" s="26">
        <f t="shared" si="1"/>
        <v>0</v>
      </c>
      <c r="S29" s="26">
        <f>'[1]Access-Abr'!P29</f>
        <v>0</v>
      </c>
      <c r="T29" s="29">
        <f t="shared" si="2"/>
        <v>0</v>
      </c>
      <c r="U29" s="26">
        <f>'[1]Access-Abr'!Q29</f>
        <v>0</v>
      </c>
      <c r="V29" s="29">
        <f t="shared" si="3"/>
        <v>0</v>
      </c>
      <c r="W29" s="26">
        <f>'[1]Access-Abr'!R29</f>
        <v>0</v>
      </c>
      <c r="X29" s="29">
        <f t="shared" si="4"/>
        <v>0</v>
      </c>
    </row>
    <row r="30" spans="1:24" ht="28.5" customHeight="1" thickBot="1" x14ac:dyDescent="0.25">
      <c r="A30" s="73" t="s">
        <v>48</v>
      </c>
      <c r="B30" s="74"/>
      <c r="C30" s="74"/>
      <c r="D30" s="74"/>
      <c r="E30" s="74"/>
      <c r="F30" s="74"/>
      <c r="G30" s="74"/>
      <c r="H30" s="74"/>
      <c r="I30" s="74"/>
      <c r="J30" s="75"/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f>SUM(P10:P29)</f>
        <v>445263045.08999997</v>
      </c>
      <c r="Q30" s="40">
        <f>SUM(Q10:Q29)</f>
        <v>0</v>
      </c>
      <c r="R30" s="40">
        <f>SUM(R10:R29)</f>
        <v>445263045.08999997</v>
      </c>
      <c r="S30" s="40">
        <f>SUM(S10:S29)</f>
        <v>374978487.71999997</v>
      </c>
      <c r="T30" s="41">
        <f t="shared" si="2"/>
        <v>0.84215048128282566</v>
      </c>
      <c r="U30" s="40">
        <f>SUM(U10:U29)</f>
        <v>318208052.17000002</v>
      </c>
      <c r="V30" s="41">
        <f t="shared" si="3"/>
        <v>0.71465183486242689</v>
      </c>
      <c r="W30" s="40">
        <f>SUM(W10:W29)</f>
        <v>301576878.99000001</v>
      </c>
      <c r="X30" s="41">
        <f t="shared" si="4"/>
        <v>0.67730049083467725</v>
      </c>
    </row>
    <row r="31" spans="1:24" ht="12.75" x14ac:dyDescent="0.2">
      <c r="A31" s="42" t="s">
        <v>49</v>
      </c>
      <c r="B31" s="42"/>
      <c r="C31" s="42"/>
      <c r="D31" s="42"/>
      <c r="E31" s="42"/>
      <c r="F31" s="42"/>
      <c r="G31" s="42"/>
      <c r="H31" s="43"/>
      <c r="I31" s="43"/>
      <c r="J31" s="43"/>
      <c r="K31" s="42"/>
      <c r="L31" s="42"/>
      <c r="M31" s="42"/>
      <c r="N31" s="42"/>
      <c r="O31" s="42"/>
      <c r="P31" s="42"/>
      <c r="Q31" s="42"/>
      <c r="R31" s="44"/>
      <c r="S31" s="42"/>
      <c r="T31" s="42"/>
      <c r="U31" s="45"/>
      <c r="V31" s="42"/>
      <c r="W31" s="45"/>
      <c r="X31" s="42"/>
    </row>
    <row r="32" spans="1:24" ht="12.75" x14ac:dyDescent="0.2">
      <c r="A32" s="42" t="s">
        <v>50</v>
      </c>
      <c r="B32" s="46"/>
      <c r="C32" s="42"/>
      <c r="D32" s="42"/>
      <c r="E32" s="42"/>
      <c r="F32" s="42"/>
      <c r="G32" s="42"/>
      <c r="H32" s="43"/>
      <c r="I32" s="43"/>
      <c r="J32" s="43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5"/>
      <c r="V32" s="42"/>
      <c r="W32" s="45"/>
      <c r="X32" s="42"/>
    </row>
    <row r="33" spans="1:30" ht="12.75" x14ac:dyDescent="0.2">
      <c r="A33" s="42"/>
      <c r="B33" s="46"/>
      <c r="C33" s="42"/>
      <c r="D33" s="42"/>
      <c r="E33" s="42"/>
      <c r="F33" s="42"/>
      <c r="G33" s="42"/>
      <c r="H33" s="43"/>
      <c r="I33" s="43"/>
      <c r="J33" s="43"/>
      <c r="K33" s="42"/>
      <c r="L33" s="42"/>
      <c r="M33" s="42"/>
      <c r="N33" s="47"/>
      <c r="O33" s="42"/>
      <c r="P33" s="42"/>
      <c r="Q33" s="42"/>
      <c r="R33" s="42"/>
      <c r="S33" s="42"/>
      <c r="T33" s="42"/>
      <c r="U33" s="45"/>
      <c r="V33" s="42"/>
      <c r="W33" s="45"/>
      <c r="X33" s="42"/>
    </row>
    <row r="34" spans="1:30" ht="15.75" customHeight="1" x14ac:dyDescent="0.2">
      <c r="P34" s="52"/>
    </row>
    <row r="35" spans="1:30" ht="15.75" customHeight="1" x14ac:dyDescent="0.2">
      <c r="M35" s="49"/>
      <c r="N35" s="54"/>
      <c r="O35" s="54"/>
      <c r="P35" s="54"/>
      <c r="Q35" s="54"/>
      <c r="S35" s="54"/>
      <c r="T35" s="54"/>
      <c r="U35" s="54"/>
      <c r="V35" s="54"/>
      <c r="W35" s="54"/>
      <c r="X35"/>
      <c r="Y35"/>
      <c r="Z35"/>
    </row>
    <row r="36" spans="1:30" ht="15.75" customHeight="1" x14ac:dyDescent="0.2">
      <c r="M36" s="55"/>
      <c r="N36" s="55"/>
      <c r="O36" s="55"/>
      <c r="P36" s="55"/>
      <c r="Q36" s="55"/>
      <c r="R36" s="55"/>
      <c r="S36" s="56"/>
      <c r="T36" s="56"/>
      <c r="U36" s="56"/>
      <c r="V36" s="57"/>
      <c r="W36" s="58"/>
      <c r="X36" s="57"/>
      <c r="Y36" s="57"/>
      <c r="Z36" s="57"/>
      <c r="AA36" s="57"/>
    </row>
    <row r="37" spans="1:30" ht="15.75" customHeight="1" x14ac:dyDescent="0.2">
      <c r="M37" s="55"/>
      <c r="N37" s="55"/>
      <c r="O37" s="55"/>
      <c r="P37" s="55"/>
      <c r="Q37" s="55"/>
      <c r="R37" s="55"/>
      <c r="S37" s="56"/>
      <c r="T37" s="56"/>
      <c r="U37" s="56"/>
      <c r="V37" s="57"/>
      <c r="W37" s="58"/>
      <c r="X37" s="57"/>
      <c r="Y37" s="57"/>
      <c r="Z37" s="57"/>
      <c r="AA37" s="57"/>
    </row>
    <row r="38" spans="1:30" ht="15.75" customHeight="1" x14ac:dyDescent="0.2">
      <c r="M38" s="55"/>
      <c r="N38" s="55"/>
      <c r="O38" s="55"/>
      <c r="P38" s="55"/>
      <c r="Q38" s="55"/>
      <c r="R38" s="55"/>
      <c r="S38" s="56"/>
      <c r="T38" s="56"/>
      <c r="U38" s="56"/>
      <c r="V38" s="57"/>
      <c r="W38" s="58"/>
      <c r="X38" s="57"/>
      <c r="Y38" s="57"/>
      <c r="Z38" s="57"/>
      <c r="AA38" s="57"/>
    </row>
    <row r="39" spans="1:30" ht="15.75" customHeight="1" x14ac:dyDescent="0.2">
      <c r="M39" s="55"/>
      <c r="N39" s="55"/>
      <c r="O39" s="55"/>
      <c r="P39" s="55"/>
      <c r="Q39" s="55"/>
      <c r="R39" s="55"/>
      <c r="S39" s="56"/>
      <c r="T39" s="56"/>
      <c r="U39" s="56"/>
      <c r="V39" s="57"/>
      <c r="W39" s="58"/>
      <c r="X39" s="57"/>
      <c r="Y39" s="57"/>
      <c r="Z39" s="57"/>
      <c r="AA39" s="57"/>
    </row>
    <row r="40" spans="1:30" ht="15.75" customHeight="1" x14ac:dyDescent="0.25">
      <c r="M40" s="55"/>
      <c r="N40" s="55"/>
      <c r="O40" s="55"/>
      <c r="P40" s="55"/>
      <c r="Q40" s="55"/>
      <c r="R40" s="59"/>
      <c r="S40" s="60"/>
      <c r="T40" s="55"/>
      <c r="U40" s="61"/>
      <c r="V40" s="57"/>
      <c r="W40" s="62"/>
      <c r="X40" s="57"/>
      <c r="Y40" s="57"/>
      <c r="Z40" s="57"/>
      <c r="AA40" s="57"/>
    </row>
    <row r="41" spans="1:30" ht="15.75" customHeight="1" x14ac:dyDescent="0.2">
      <c r="M41" s="63"/>
      <c r="N41" s="63"/>
      <c r="O41" s="63"/>
      <c r="P41" s="64"/>
      <c r="Q41" s="63"/>
      <c r="R41" s="64"/>
      <c r="S41" s="63"/>
      <c r="T41" s="64"/>
      <c r="U41" s="65"/>
      <c r="V41" s="57"/>
      <c r="W41" s="57"/>
      <c r="X41" s="57"/>
      <c r="Y41" s="57"/>
      <c r="Z41" s="57"/>
      <c r="AA41" s="57"/>
    </row>
    <row r="42" spans="1:30" ht="15.75" customHeight="1" x14ac:dyDescent="0.3">
      <c r="M42" s="66"/>
      <c r="AA42" s="67"/>
    </row>
    <row r="43" spans="1:30" ht="15.75" customHeight="1" x14ac:dyDescent="0.2"/>
    <row r="44" spans="1:30" ht="15.75" customHeight="1" x14ac:dyDescent="0.2"/>
    <row r="45" spans="1:30" ht="15.75" customHeight="1" x14ac:dyDescent="0.3">
      <c r="R45" s="66"/>
    </row>
    <row r="46" spans="1:30" ht="15.75" customHeight="1" x14ac:dyDescent="0.2"/>
    <row r="47" spans="1:30" ht="15.75" customHeight="1" x14ac:dyDescent="0.2"/>
    <row r="48" spans="1:30" ht="15.75" customHeight="1" x14ac:dyDescent="0.2">
      <c r="AD48" s="68"/>
    </row>
    <row r="49" spans="7:40" ht="15.75" customHeight="1" x14ac:dyDescent="0.2">
      <c r="AD49" s="69"/>
    </row>
    <row r="50" spans="7:40" ht="15.75" customHeight="1" x14ac:dyDescent="0.2"/>
    <row r="51" spans="7:40" ht="15.75" customHeight="1" x14ac:dyDescent="0.2"/>
    <row r="52" spans="7:40" ht="15.75" customHeight="1" x14ac:dyDescent="0.2"/>
    <row r="53" spans="7:40" ht="15.75" customHeight="1" x14ac:dyDescent="0.2"/>
    <row r="54" spans="7:40" ht="15.75" customHeight="1" x14ac:dyDescent="0.2"/>
    <row r="55" spans="7:40" ht="15.75" customHeight="1" x14ac:dyDescent="0.2"/>
    <row r="56" spans="7:40" ht="15.75" customHeight="1" x14ac:dyDescent="0.2">
      <c r="X56" s="70"/>
      <c r="Y56" s="70"/>
      <c r="Z56" s="70"/>
      <c r="AA56" s="70"/>
      <c r="AB56" s="70"/>
    </row>
    <row r="57" spans="7:40" ht="15.75" customHeight="1" x14ac:dyDescent="0.2">
      <c r="W57" s="48"/>
    </row>
    <row r="58" spans="7:40" ht="15.75" customHeight="1" x14ac:dyDescent="0.2">
      <c r="O58" s="71"/>
      <c r="W58" s="70"/>
      <c r="AB58" s="72"/>
    </row>
    <row r="59" spans="7:40" s="50" customFormat="1" ht="15.75" customHeight="1" x14ac:dyDescent="0.2">
      <c r="G59" s="51"/>
      <c r="H59" s="51"/>
      <c r="I59" s="51"/>
      <c r="J59" s="51"/>
      <c r="K59" s="51"/>
      <c r="L59" s="51"/>
      <c r="M59" s="51"/>
      <c r="N59" s="51"/>
      <c r="O59" s="51"/>
      <c r="P59" s="53"/>
      <c r="Q59" s="51"/>
      <c r="R59" s="53"/>
      <c r="S59" s="51"/>
      <c r="T59" s="53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7:40" s="50" customFormat="1" ht="15.75" customHeight="1" x14ac:dyDescent="0.2">
      <c r="G60" s="51"/>
      <c r="H60" s="51"/>
      <c r="I60" s="51"/>
      <c r="J60" s="51"/>
      <c r="K60" s="51"/>
      <c r="L60" s="51"/>
      <c r="M60" s="51"/>
      <c r="N60" s="51"/>
      <c r="O60" s="51"/>
      <c r="P60" s="53"/>
      <c r="Q60" s="51"/>
      <c r="R60" s="53"/>
      <c r="S60" s="51"/>
      <c r="T60" s="53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7:40" s="50" customFormat="1" ht="15.75" customHeight="1" x14ac:dyDescent="0.2">
      <c r="G61" s="51"/>
      <c r="H61" s="51"/>
      <c r="I61" s="51"/>
      <c r="J61" s="51"/>
      <c r="K61" s="51"/>
      <c r="L61" s="51"/>
      <c r="M61" s="51"/>
      <c r="N61" s="51"/>
      <c r="O61" s="51"/>
      <c r="P61" s="53"/>
      <c r="Q61" s="51"/>
      <c r="R61" s="53"/>
      <c r="S61" s="51"/>
      <c r="T61" s="53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7:40" s="50" customFormat="1" ht="15.75" customHeight="1" x14ac:dyDescent="0.2">
      <c r="G62" s="51"/>
      <c r="H62" s="51"/>
      <c r="I62" s="51"/>
      <c r="J62" s="51"/>
      <c r="K62" s="51"/>
      <c r="L62" s="51"/>
      <c r="M62" s="51"/>
      <c r="N62" s="51"/>
      <c r="O62" s="51"/>
      <c r="P62" s="53"/>
      <c r="Q62" s="51"/>
      <c r="R62" s="53"/>
      <c r="S62" s="51"/>
      <c r="T62" s="53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7:40" s="50" customFormat="1" ht="15.75" customHeight="1" x14ac:dyDescent="0.2">
      <c r="G63" s="51"/>
      <c r="H63" s="51"/>
      <c r="I63" s="51"/>
      <c r="J63" s="51"/>
      <c r="K63" s="51"/>
      <c r="L63" s="51"/>
      <c r="M63" s="51"/>
      <c r="N63" s="51"/>
      <c r="O63" s="51"/>
      <c r="P63" s="53"/>
      <c r="Q63" s="51"/>
      <c r="R63" s="53"/>
      <c r="S63" s="51"/>
      <c r="T63" s="53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7:40" s="50" customFormat="1" ht="15.75" customHeight="1" x14ac:dyDescent="0.2">
      <c r="G64" s="51"/>
      <c r="H64" s="51"/>
      <c r="I64" s="51"/>
      <c r="J64" s="51"/>
      <c r="K64" s="51"/>
      <c r="L64" s="51"/>
      <c r="M64" s="51"/>
      <c r="N64" s="51"/>
      <c r="O64" s="51"/>
      <c r="P64" s="53"/>
      <c r="Q64" s="51"/>
      <c r="R64" s="53"/>
      <c r="S64" s="51"/>
      <c r="T64" s="53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7:40" s="50" customFormat="1" ht="15.75" customHeight="1" x14ac:dyDescent="0.2">
      <c r="G65" s="51"/>
      <c r="H65" s="51"/>
      <c r="I65" s="51"/>
      <c r="J65" s="51"/>
      <c r="K65" s="51"/>
      <c r="L65" s="51"/>
      <c r="M65" s="51"/>
      <c r="N65" s="51"/>
      <c r="O65" s="51"/>
      <c r="P65" s="53"/>
      <c r="Q65" s="51"/>
      <c r="R65" s="53"/>
      <c r="S65" s="51"/>
      <c r="T65" s="53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7:40" s="50" customFormat="1" ht="15.75" customHeight="1" x14ac:dyDescent="0.2">
      <c r="G66" s="51"/>
      <c r="H66" s="51"/>
      <c r="I66" s="51"/>
      <c r="J66" s="51"/>
      <c r="K66" s="51"/>
      <c r="L66" s="51"/>
      <c r="M66" s="51"/>
      <c r="N66" s="51"/>
      <c r="O66" s="51"/>
      <c r="P66" s="53"/>
      <c r="Q66" s="51"/>
      <c r="R66" s="53"/>
      <c r="S66" s="51"/>
      <c r="T66" s="53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7:40" s="50" customFormat="1" ht="15.75" customHeight="1" x14ac:dyDescent="0.2">
      <c r="G67" s="51"/>
      <c r="H67" s="51"/>
      <c r="I67" s="51"/>
      <c r="J67" s="51"/>
      <c r="K67" s="51"/>
      <c r="L67" s="51"/>
      <c r="M67" s="51"/>
      <c r="N67" s="51"/>
      <c r="O67" s="51"/>
      <c r="P67" s="53"/>
      <c r="Q67" s="51"/>
      <c r="R67" s="53"/>
      <c r="S67" s="51"/>
      <c r="T67" s="53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7:40" s="50" customFormat="1" ht="15.75" customHeight="1" x14ac:dyDescent="0.2">
      <c r="G68" s="51"/>
      <c r="H68" s="51"/>
      <c r="I68" s="51"/>
      <c r="J68" s="51"/>
      <c r="K68" s="51"/>
      <c r="L68" s="51"/>
      <c r="M68" s="51"/>
      <c r="N68" s="51"/>
      <c r="O68" s="51"/>
      <c r="P68" s="53"/>
      <c r="Q68" s="51"/>
      <c r="R68" s="53"/>
      <c r="S68" s="51"/>
      <c r="T68" s="53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7:40" s="50" customFormat="1" ht="15.75" customHeight="1" x14ac:dyDescent="0.2">
      <c r="G69" s="51"/>
      <c r="H69" s="51"/>
      <c r="I69" s="51"/>
      <c r="J69" s="51"/>
      <c r="K69" s="51"/>
      <c r="L69" s="51"/>
      <c r="M69" s="51"/>
      <c r="N69" s="51"/>
      <c r="O69" s="51"/>
      <c r="P69" s="53"/>
      <c r="Q69" s="51"/>
      <c r="R69" s="53"/>
      <c r="S69" s="51"/>
      <c r="T69" s="53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7:40" s="50" customFormat="1" ht="15.75" customHeight="1" x14ac:dyDescent="0.2">
      <c r="G70" s="51"/>
      <c r="H70" s="51"/>
      <c r="I70" s="51"/>
      <c r="J70" s="51"/>
      <c r="K70" s="51"/>
      <c r="L70" s="51"/>
      <c r="M70" s="51"/>
      <c r="N70" s="51"/>
      <c r="O70" s="51"/>
      <c r="P70" s="53"/>
      <c r="Q70" s="51"/>
      <c r="R70" s="53"/>
      <c r="S70" s="51"/>
      <c r="T70" s="53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7:40" s="50" customFormat="1" ht="15.75" customHeight="1" x14ac:dyDescent="0.2">
      <c r="G71" s="51"/>
      <c r="H71" s="51"/>
      <c r="I71" s="51"/>
      <c r="J71" s="51"/>
      <c r="K71" s="51"/>
      <c r="L71" s="51"/>
      <c r="M71" s="51"/>
      <c r="N71" s="51"/>
      <c r="O71" s="51"/>
      <c r="P71" s="53"/>
      <c r="Q71" s="51"/>
      <c r="R71" s="53"/>
      <c r="S71" s="51"/>
      <c r="T71" s="53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7:40" s="50" customFormat="1" ht="15.75" customHeight="1" x14ac:dyDescent="0.2">
      <c r="G72" s="51"/>
      <c r="H72" s="51"/>
      <c r="I72" s="51"/>
      <c r="J72" s="51"/>
      <c r="K72" s="51"/>
      <c r="L72" s="51"/>
      <c r="M72" s="51"/>
      <c r="N72" s="51"/>
      <c r="O72" s="51"/>
      <c r="P72" s="53"/>
      <c r="Q72" s="51"/>
      <c r="R72" s="53"/>
      <c r="S72" s="51"/>
      <c r="T72" s="53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7:40" s="50" customFormat="1" ht="15.75" customHeight="1" x14ac:dyDescent="0.2">
      <c r="G73" s="51"/>
      <c r="H73" s="51"/>
      <c r="I73" s="51"/>
      <c r="J73" s="51"/>
      <c r="K73" s="51"/>
      <c r="L73" s="51"/>
      <c r="M73" s="51"/>
      <c r="N73" s="51"/>
      <c r="O73" s="51"/>
      <c r="P73" s="53"/>
      <c r="Q73" s="51"/>
      <c r="R73" s="53"/>
      <c r="S73" s="51"/>
      <c r="T73" s="53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30:J30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2025-05-15T19:06:53Z</cp:lastPrinted>
  <dcterms:created xsi:type="dcterms:W3CDTF">2025-05-15T19:06:08Z</dcterms:created>
  <dcterms:modified xsi:type="dcterms:W3CDTF">2025-05-15T19:07:07Z</dcterms:modified>
</cp:coreProperties>
</file>