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5 Maio\Publicacao internet TRF\Anexo II\090029\"/>
    </mc:Choice>
  </mc:AlternateContent>
  <bookViews>
    <workbookView xWindow="0" yWindow="0" windowWidth="28800" windowHeight="13590"/>
  </bookViews>
  <sheets>
    <sheet name="Mai" sheetId="1" r:id="rId1"/>
  </sheets>
  <externalReferences>
    <externalReference r:id="rId2"/>
  </externalReferences>
  <definedNames>
    <definedName name="_xlnm.Print_Area" localSheetId="0">Mai!$A$1:$X$28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5" i="1" l="1"/>
  <c r="U25" i="1"/>
  <c r="S25" i="1"/>
  <c r="Q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R23" i="1" s="1"/>
  <c r="X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X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X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X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R11" i="1" s="1"/>
  <c r="X11" i="1" s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Q26" i="1" s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U26" i="1" l="1"/>
  <c r="R22" i="1"/>
  <c r="W26" i="1"/>
  <c r="R15" i="1"/>
  <c r="X15" i="1" s="1"/>
  <c r="P26" i="1"/>
  <c r="R18" i="1"/>
  <c r="T18" i="1" s="1"/>
  <c r="X16" i="1"/>
  <c r="V16" i="1"/>
  <c r="T16" i="1"/>
  <c r="X19" i="1"/>
  <c r="V19" i="1"/>
  <c r="T19" i="1"/>
  <c r="T24" i="1"/>
  <c r="V24" i="1"/>
  <c r="X24" i="1"/>
  <c r="X22" i="1"/>
  <c r="V22" i="1"/>
  <c r="T22" i="1"/>
  <c r="X10" i="1"/>
  <c r="V10" i="1"/>
  <c r="T10" i="1"/>
  <c r="R26" i="1"/>
  <c r="X13" i="1"/>
  <c r="V13" i="1"/>
  <c r="T13" i="1"/>
  <c r="X25" i="1"/>
  <c r="V25" i="1"/>
  <c r="T25" i="1"/>
  <c r="T21" i="1"/>
  <c r="X21" i="1"/>
  <c r="V21" i="1"/>
  <c r="T12" i="1"/>
  <c r="V12" i="1"/>
  <c r="X12" i="1"/>
  <c r="T15" i="1"/>
  <c r="V15" i="1"/>
  <c r="T11" i="1"/>
  <c r="T17" i="1"/>
  <c r="T20" i="1"/>
  <c r="S26" i="1"/>
  <c r="T14" i="1"/>
  <c r="T23" i="1"/>
  <c r="V11" i="1"/>
  <c r="V14" i="1"/>
  <c r="V17" i="1"/>
  <c r="V20" i="1"/>
  <c r="V23" i="1"/>
  <c r="X18" i="1" l="1"/>
  <c r="V18" i="1"/>
  <c r="X26" i="1"/>
  <c r="V26" i="1"/>
  <c r="T26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<sst xmlns="http://schemas.openxmlformats.org/spreadsheetml/2006/main" count="55" uniqueCount="51">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</sst>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);\(#,##0.00\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0"/>
      <color theme="2" tint="-0.74999237037263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0" fillId="0" borderId="0" xfId="0" applyFill="1"/>
    <xf numFmtId="0" fontId="3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14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4" xfId="3" applyFont="1" applyFill="1" applyBorder="1" applyAlignment="1">
      <alignment horizontal="center" vertical="center" wrapText="1"/>
    </xf>
    <xf numFmtId="164" fontId="4" fillId="0" borderId="14" xfId="4" applyNumberFormat="1" applyFont="1" applyFill="1" applyBorder="1" applyAlignment="1">
      <alignment horizontal="center" vertical="center" wrapText="1"/>
    </xf>
    <xf numFmtId="164" fontId="4" fillId="0" borderId="11" xfId="4" applyNumberFormat="1" applyFont="1" applyFill="1" applyBorder="1" applyAlignment="1">
      <alignment horizontal="center" vertical="center" wrapText="1"/>
    </xf>
    <xf numFmtId="166" fontId="4" fillId="0" borderId="11" xfId="5" applyNumberFormat="1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7" xfId="3" applyFont="1" applyFill="1" applyBorder="1" applyAlignment="1">
      <alignment horizontal="center" vertical="center" wrapText="1"/>
    </xf>
    <xf numFmtId="0" fontId="4" fillId="0" borderId="18" xfId="3" applyFont="1" applyFill="1" applyBorder="1" applyAlignment="1">
      <alignment horizontal="center" vertical="center" wrapText="1"/>
    </xf>
    <xf numFmtId="0" fontId="4" fillId="0" borderId="19" xfId="3" applyFont="1" applyFill="1" applyBorder="1" applyAlignment="1">
      <alignment horizontal="center" vertical="center" wrapText="1"/>
    </xf>
    <xf numFmtId="164" fontId="4" fillId="0" borderId="20" xfId="4" applyNumberFormat="1" applyFont="1" applyFill="1" applyBorder="1" applyAlignment="1">
      <alignment horizontal="center" vertical="center" wrapText="1"/>
    </xf>
    <xf numFmtId="166" fontId="4" fillId="0" borderId="19" xfId="5" applyNumberFormat="1" applyFont="1" applyFill="1" applyBorder="1" applyAlignment="1">
      <alignment horizontal="center" vertical="center" wrapText="1"/>
    </xf>
    <xf numFmtId="2" fontId="2" fillId="0" borderId="21" xfId="3" applyNumberFormat="1" applyFont="1" applyFill="1" applyBorder="1" applyAlignment="1">
      <alignment horizontal="center" vertical="center" wrapText="1"/>
    </xf>
    <xf numFmtId="2" fontId="2" fillId="0" borderId="21" xfId="3" applyNumberFormat="1" applyFont="1" applyFill="1" applyBorder="1" applyAlignment="1">
      <alignment horizontal="left" vertical="center" wrapText="1"/>
    </xf>
    <xf numFmtId="2" fontId="2" fillId="0" borderId="22" xfId="3" applyNumberFormat="1" applyFont="1" applyFill="1" applyBorder="1" applyAlignment="1">
      <alignment vertical="center" wrapText="1"/>
    </xf>
    <xf numFmtId="2" fontId="2" fillId="0" borderId="21" xfId="3" applyNumberFormat="1" applyFont="1" applyFill="1" applyBorder="1" applyAlignment="1">
      <alignment vertical="center" wrapText="1"/>
    </xf>
    <xf numFmtId="166" fontId="5" fillId="0" borderId="23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Fill="1" applyBorder="1" applyAlignment="1">
      <alignment horizontal="right" vertical="center"/>
    </xf>
    <xf numFmtId="164" fontId="5" fillId="0" borderId="23" xfId="4" applyNumberFormat="1" applyFont="1" applyBorder="1" applyAlignment="1">
      <alignment horizontal="right" vertical="center"/>
    </xf>
    <xf numFmtId="2" fontId="2" fillId="0" borderId="23" xfId="3" applyNumberFormat="1" applyFont="1" applyFill="1" applyBorder="1" applyAlignment="1">
      <alignment horizontal="center" vertical="center" wrapText="1"/>
    </xf>
    <xf numFmtId="2" fontId="2" fillId="0" borderId="23" xfId="3" applyNumberFormat="1" applyFont="1" applyFill="1" applyBorder="1" applyAlignment="1">
      <alignment horizontal="left" vertical="center" wrapText="1"/>
    </xf>
    <xf numFmtId="2" fontId="2" fillId="0" borderId="24" xfId="3" applyNumberFormat="1" applyFont="1" applyFill="1" applyBorder="1" applyAlignment="1">
      <alignment vertical="center" wrapText="1"/>
    </xf>
    <xf numFmtId="2" fontId="2" fillId="0" borderId="23" xfId="3" applyNumberFormat="1" applyFont="1" applyFill="1" applyBorder="1" applyAlignment="1">
      <alignment vertical="center" wrapText="1"/>
    </xf>
    <xf numFmtId="2" fontId="2" fillId="0" borderId="25" xfId="3" applyNumberFormat="1" applyFont="1" applyFill="1" applyBorder="1" applyAlignment="1">
      <alignment horizontal="center" vertical="center" wrapText="1"/>
    </xf>
    <xf numFmtId="2" fontId="2" fillId="0" borderId="9" xfId="3" applyNumberFormat="1" applyFont="1" applyFill="1" applyBorder="1" applyAlignment="1">
      <alignment horizontal="left" vertical="center" wrapText="1"/>
    </xf>
    <xf numFmtId="2" fontId="2" fillId="0" borderId="9" xfId="3" applyNumberFormat="1" applyFont="1" applyFill="1" applyBorder="1" applyAlignment="1">
      <alignment horizontal="center" vertical="center" wrapText="1"/>
    </xf>
    <xf numFmtId="2" fontId="2" fillId="0" borderId="26" xfId="3" applyNumberFormat="1" applyFont="1" applyFill="1" applyBorder="1" applyAlignment="1">
      <alignment vertical="center" wrapText="1"/>
    </xf>
    <xf numFmtId="2" fontId="2" fillId="0" borderId="25" xfId="3" applyNumberFormat="1" applyFont="1" applyFill="1" applyBorder="1" applyAlignment="1">
      <alignment vertical="center" wrapText="1"/>
    </xf>
    <xf numFmtId="2" fontId="2" fillId="0" borderId="27" xfId="3" applyNumberFormat="1" applyFont="1" applyFill="1" applyBorder="1" applyAlignment="1">
      <alignment horizontal="left" vertical="center" wrapText="1"/>
    </xf>
    <xf numFmtId="2" fontId="4" fillId="0" borderId="5" xfId="3" applyNumberFormat="1" applyFont="1" applyFill="1" applyBorder="1" applyAlignment="1">
      <alignment horizontal="center" vertical="center" wrapText="1"/>
    </xf>
    <xf numFmtId="2" fontId="4" fillId="0" borderId="28" xfId="3" applyNumberFormat="1" applyFont="1" applyFill="1" applyBorder="1" applyAlignment="1">
      <alignment horizontal="center" vertical="center" wrapText="1"/>
    </xf>
    <xf numFmtId="2" fontId="4" fillId="0" borderId="6" xfId="3" applyNumberFormat="1" applyFont="1" applyFill="1" applyBorder="1" applyAlignment="1">
      <alignment horizontal="center" vertical="center" wrapText="1"/>
    </xf>
    <xf numFmtId="166" fontId="5" fillId="0" borderId="29" xfId="5" applyNumberFormat="1" applyFont="1" applyBorder="1" applyAlignment="1">
      <alignment horizontal="right" vertical="center"/>
    </xf>
    <xf numFmtId="164" fontId="5" fillId="0" borderId="29" xfId="4" applyNumberFormat="1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6" fontId="5" fillId="0" borderId="0" xfId="0" applyNumberFormat="1" applyFont="1" applyBorder="1"/>
    <xf numFmtId="164" fontId="5" fillId="0" borderId="0" xfId="2" applyNumberFormat="1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Fill="1"/>
    <xf numFmtId="10" fontId="2" fillId="0" borderId="0" xfId="0" applyNumberFormat="1" applyFont="1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 applyBorder="1"/>
    <xf numFmtId="10" fontId="0" fillId="0" borderId="0" xfId="0" applyNumberFormat="1" applyFill="1"/>
    <xf numFmtId="0" fontId="7" fillId="0" borderId="0" xfId="0" applyFont="1"/>
    <xf numFmtId="0" fontId="5" fillId="0" borderId="0" xfId="0" applyFont="1"/>
    <xf numFmtId="167" fontId="5" fillId="0" borderId="0" xfId="0" applyNumberFormat="1" applyFont="1" applyAlignment="1"/>
    <xf numFmtId="4" fontId="5" fillId="0" borderId="0" xfId="1" applyNumberFormat="1" applyFont="1" applyFill="1"/>
    <xf numFmtId="4" fontId="5" fillId="0" borderId="0" xfId="1" applyNumberFormat="1" applyFont="1" applyAlignment="1"/>
    <xf numFmtId="0" fontId="8" fillId="0" borderId="0" xfId="0" applyFont="1"/>
    <xf numFmtId="0" fontId="9" fillId="0" borderId="0" xfId="0" applyFont="1"/>
    <xf numFmtId="167" fontId="5" fillId="0" borderId="0" xfId="0" applyNumberFormat="1" applyFont="1"/>
    <xf numFmtId="4" fontId="5" fillId="0" borderId="0" xfId="1" applyNumberFormat="1" applyFont="1"/>
    <xf numFmtId="4" fontId="5" fillId="0" borderId="0" xfId="0" applyNumberFormat="1" applyFont="1" applyFill="1"/>
    <xf numFmtId="10" fontId="5" fillId="0" borderId="0" xfId="0" applyNumberFormat="1" applyFont="1" applyFill="1"/>
    <xf numFmtId="0" fontId="5" fillId="0" borderId="0" xfId="0" applyFont="1" applyFill="1"/>
    <xf numFmtId="4" fontId="10" fillId="0" borderId="0" xfId="0" applyNumberFormat="1" applyFont="1" applyFill="1"/>
    <xf numFmtId="4" fontId="11" fillId="0" borderId="0" xfId="0" applyNumberFormat="1" applyFont="1" applyFill="1"/>
    <xf numFmtId="43" fontId="2" fillId="0" borderId="0" xfId="1" applyFont="1" applyFill="1"/>
    <xf numFmtId="43" fontId="0" fillId="0" borderId="0" xfId="0" applyNumberFormat="1" applyFill="1"/>
    <xf numFmtId="0" fontId="4" fillId="0" borderId="0" xfId="0" applyFont="1" applyFill="1"/>
    <xf numFmtId="4" fontId="4" fillId="0" borderId="0" xfId="0" applyNumberFormat="1" applyFont="1" applyFill="1"/>
    <xf numFmtId="2" fontId="4" fillId="0" borderId="0" xfId="0" applyNumberFormat="1" applyFont="1" applyFill="1"/>
  </cellXfs>
  <cellStyles count="6">
    <cellStyle name="Normal" xfId="0" builtinId="0"/>
    <cellStyle name="Normal 2 8" xfId="3"/>
    <cellStyle name="Porcentagem 11 2" xfId="2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Anexo%20II%20-%20Transparencia%20Mensal%202025%20-%20TRF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Access-Jan"/>
      <sheetName val="Fev"/>
      <sheetName val="Access-Fev"/>
      <sheetName val="Mar"/>
      <sheetName val="Access-Mar"/>
      <sheetName val="Abr"/>
      <sheetName val="Access-Abr"/>
      <sheetName val="Mai"/>
      <sheetName val="Access-Ma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4257</v>
          </cell>
          <cell r="H10" t="str">
            <v>JULGAMENTO DE CAUSAS NA JUSTICA FEDERAL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41511.56</v>
          </cell>
          <cell r="O10">
            <v>0</v>
          </cell>
          <cell r="P10">
            <v>41511.56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331</v>
          </cell>
          <cell r="E11" t="str">
            <v>0033</v>
          </cell>
          <cell r="F11" t="str">
            <v>PROGRAMA DE GESTAO E MANUTENCAO DO PODER JUDICIARIO</v>
          </cell>
          <cell r="G11" t="str">
            <v>2004</v>
          </cell>
          <cell r="H11" t="str">
            <v>ASSISTENCIA MEDICA E ODONTOLOGICA AOS SERVIDORES CIVIS, EMPR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0</v>
          </cell>
          <cell r="O11">
            <v>0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4224</v>
          </cell>
          <cell r="H12" t="str">
            <v>ASSISTENCIA JURIDICA A PESSOAS CARENTES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10000</v>
          </cell>
          <cell r="O12">
            <v>0</v>
          </cell>
          <cell r="P12">
            <v>10000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4</v>
          </cell>
          <cell r="M13">
            <v>11607492</v>
          </cell>
          <cell r="O13">
            <v>0</v>
          </cell>
          <cell r="P13">
            <v>3088864.83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3</v>
          </cell>
          <cell r="M14">
            <v>53699545</v>
          </cell>
          <cell r="N14">
            <v>6750</v>
          </cell>
          <cell r="O14">
            <v>0</v>
          </cell>
          <cell r="P14">
            <v>34337903.780000001</v>
          </cell>
          <cell r="Q14">
            <v>11088343.859999999</v>
          </cell>
          <cell r="R14">
            <v>7881012.3099999996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061</v>
          </cell>
          <cell r="E15" t="str">
            <v>0033</v>
          </cell>
          <cell r="F15" t="str">
            <v>PROGRAMA DE GESTAO E MANUTENCAO DO PODER JUDICIARIO</v>
          </cell>
          <cell r="G15" t="str">
            <v>4257</v>
          </cell>
          <cell r="H15" t="str">
            <v>JULGAMENTO DE CAUSAS NA JUSTICA FEDERAL</v>
          </cell>
          <cell r="I15" t="str">
            <v>1</v>
          </cell>
          <cell r="J15" t="str">
            <v>1027</v>
          </cell>
          <cell r="K15" t="str">
            <v>SERV.AFETOS AS ATIVID.ESPECIFICAS DA JUSTICA</v>
          </cell>
          <cell r="L15" t="str">
            <v>3</v>
          </cell>
          <cell r="M15">
            <v>16748689</v>
          </cell>
          <cell r="O15">
            <v>0</v>
          </cell>
          <cell r="P15">
            <v>16431116.880000001</v>
          </cell>
          <cell r="Q15">
            <v>5325484</v>
          </cell>
          <cell r="R15">
            <v>4440318.2699999996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20TP</v>
          </cell>
          <cell r="H16" t="str">
            <v>ATIVOS CIVIS DA UNIAO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1</v>
          </cell>
          <cell r="M16">
            <v>223989037.81</v>
          </cell>
          <cell r="O16">
            <v>0</v>
          </cell>
          <cell r="P16">
            <v>223973152.69999999</v>
          </cell>
          <cell r="Q16">
            <v>223973152.69999999</v>
          </cell>
          <cell r="R16">
            <v>208292549.38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216H</v>
          </cell>
          <cell r="H17" t="str">
            <v>AJUDA DE CUSTO PARA MORADIA OU AUXILIO-MORADIA A AGENTES PUB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3</v>
          </cell>
          <cell r="M17">
            <v>59000</v>
          </cell>
          <cell r="O17">
            <v>0</v>
          </cell>
          <cell r="P17">
            <v>59000</v>
          </cell>
          <cell r="Q17">
            <v>17860.669999999998</v>
          </cell>
          <cell r="R17">
            <v>17860.669999999998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219Z</v>
          </cell>
          <cell r="H18" t="str">
            <v>CONSERVACAO E RECUPERACAO DE ATIVOS DE INFRAESTRUTURA DA UNI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4</v>
          </cell>
          <cell r="M18">
            <v>5000000</v>
          </cell>
          <cell r="O18">
            <v>0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331</v>
          </cell>
          <cell r="E19" t="str">
            <v>0033</v>
          </cell>
          <cell r="F19" t="str">
            <v>PROGRAMA DE GESTAO E MANUTENCAO DO PODER JUDICIARIO</v>
          </cell>
          <cell r="G19" t="str">
            <v>2004</v>
          </cell>
          <cell r="H19" t="str">
            <v>ASSISTENCIA MEDICA E ODONTOLOGICA AOS SERVIDORES CIVIS, EMPR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4</v>
          </cell>
          <cell r="M19">
            <v>40000</v>
          </cell>
          <cell r="O19">
            <v>0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331</v>
          </cell>
          <cell r="E20" t="str">
            <v>0033</v>
          </cell>
          <cell r="F20" t="str">
            <v>PROGRAMA DE GESTAO E MANUTENCAO DO PODER JUDICIARIO</v>
          </cell>
          <cell r="G20" t="str">
            <v>2004</v>
          </cell>
          <cell r="H20" t="str">
            <v>ASSISTENCIA MEDICA E ODONTOLOGICA AOS SERVIDORES CIVIS, EMPR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3</v>
          </cell>
          <cell r="M20">
            <v>39379894</v>
          </cell>
          <cell r="O20">
            <v>0</v>
          </cell>
          <cell r="P20">
            <v>38962244</v>
          </cell>
          <cell r="Q20">
            <v>16004672.98</v>
          </cell>
          <cell r="R20">
            <v>8888022.6099999994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331</v>
          </cell>
          <cell r="E21" t="str">
            <v>0033</v>
          </cell>
          <cell r="F21" t="str">
            <v>PROGRAMA DE GESTAO E MANUTENCAO DO PODER JUDICIARIO</v>
          </cell>
          <cell r="G21" t="str">
            <v>212B</v>
          </cell>
          <cell r="H21" t="str">
            <v>BENEFICIOS OBRIGATORIOS AOS SERVIDORES CIVIS, EMPREGADOS, MI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3</v>
          </cell>
          <cell r="M21">
            <v>34034234.280000001</v>
          </cell>
          <cell r="O21">
            <v>0</v>
          </cell>
          <cell r="P21">
            <v>34034234.280000001</v>
          </cell>
          <cell r="Q21">
            <v>16887981.710000001</v>
          </cell>
          <cell r="R21">
            <v>16887981.710000001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846</v>
          </cell>
          <cell r="E22" t="str">
            <v>0033</v>
          </cell>
          <cell r="F22" t="str">
            <v>PROGRAMA DE GESTAO E MANUTENCAO DO PODER JUDICIARIO</v>
          </cell>
          <cell r="G22" t="str">
            <v>09HB</v>
          </cell>
          <cell r="H22" t="str">
            <v>CONTRIBUICAO DA UNIAO, DE SUAS AUTARQUIAS E FUNDACOES PARA O</v>
          </cell>
          <cell r="I22" t="str">
            <v>1</v>
          </cell>
          <cell r="J22" t="str">
            <v>1000</v>
          </cell>
          <cell r="K22" t="str">
            <v>RECURSOS LIVRES DA UNIAO</v>
          </cell>
          <cell r="L22" t="str">
            <v>1</v>
          </cell>
          <cell r="M22">
            <v>36384250.850000001</v>
          </cell>
          <cell r="O22">
            <v>0</v>
          </cell>
          <cell r="P22">
            <v>36384250.850000001</v>
          </cell>
          <cell r="Q22">
            <v>36384250.850000001</v>
          </cell>
          <cell r="R22">
            <v>29056108.25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09</v>
          </cell>
          <cell r="D23" t="str">
            <v>272</v>
          </cell>
          <cell r="E23" t="str">
            <v>0033</v>
          </cell>
          <cell r="F23" t="str">
            <v>PROGRAMA DE GESTAO E MANUTENCAO DO PODER JUDICIARIO</v>
          </cell>
          <cell r="G23" t="str">
            <v>0181</v>
          </cell>
          <cell r="H23" t="str">
            <v>APOSENTADORIAS E PENSOES CIVIS DA UNIAO</v>
          </cell>
          <cell r="I23" t="str">
            <v>2</v>
          </cell>
          <cell r="J23" t="str">
            <v>1056</v>
          </cell>
          <cell r="K23" t="str">
            <v>BENEFICIOS DO RPPS DA UNIAO</v>
          </cell>
          <cell r="L23" t="str">
            <v>1</v>
          </cell>
          <cell r="M23">
            <v>89040471.549999997</v>
          </cell>
          <cell r="O23">
            <v>0</v>
          </cell>
          <cell r="P23">
            <v>89040471.549999997</v>
          </cell>
          <cell r="Q23">
            <v>89040471.549999997</v>
          </cell>
          <cell r="R23">
            <v>82162480.349999994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28</v>
          </cell>
          <cell r="D24" t="str">
            <v>846</v>
          </cell>
          <cell r="E24" t="str">
            <v>0909</v>
          </cell>
          <cell r="F24" t="str">
            <v>OPERACOES ESPECIAIS: OUTROS ENCARGOS ESPECIAIS</v>
          </cell>
          <cell r="G24" t="str">
            <v>00S6</v>
          </cell>
          <cell r="H24" t="str">
            <v>BENEFICIO ESPECIAL - LEI N. 12.618, DE 2012</v>
          </cell>
          <cell r="I24" t="str">
            <v>1</v>
          </cell>
          <cell r="J24" t="str">
            <v>1000</v>
          </cell>
          <cell r="K24" t="str">
            <v>RECURSOS LIVRES DA UNIAO</v>
          </cell>
          <cell r="L24" t="str">
            <v>1</v>
          </cell>
          <cell r="M24">
            <v>396525.58</v>
          </cell>
          <cell r="P24">
            <v>396525.58</v>
          </cell>
          <cell r="Q24">
            <v>396525.58</v>
          </cell>
          <cell r="R24">
            <v>396525.58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28</v>
          </cell>
          <cell r="D25" t="str">
            <v>846</v>
          </cell>
          <cell r="E25" t="str">
            <v>0909</v>
          </cell>
          <cell r="F25" t="str">
            <v>OPERACOES ESPECIAIS: OUTROS ENCARGOS ESPECIAIS</v>
          </cell>
          <cell r="G25" t="str">
            <v>0536</v>
          </cell>
          <cell r="H25" t="str">
            <v>BENEFICIOS DE LEGISLACAO ESPECIAL</v>
          </cell>
          <cell r="I25" t="str">
            <v>2</v>
          </cell>
          <cell r="J25" t="str">
            <v>1000</v>
          </cell>
          <cell r="K25" t="str">
            <v>RECURSOS LIVRES DA UNIAO</v>
          </cell>
          <cell r="L25" t="str">
            <v>3</v>
          </cell>
          <cell r="M25">
            <v>32000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9"/>
  <sheetViews>
    <sheetView showGridLines="0" tabSelected="1" view="pageBreakPreview" zoomScale="80" zoomScaleNormal="100" zoomScaleSheetLayoutView="80" workbookViewId="0">
      <selection activeCell="A7" sqref="A7:J7"/>
    </sheetView>
  </sheetViews>
  <sheetFormatPr defaultColWidth="9.140625" defaultRowHeight="25.5" customHeight="1" x14ac:dyDescent="0.2"/>
  <cols>
    <col min="1" max="1" width="17.7109375" style="69" customWidth="1"/>
    <col min="2" max="2" width="35.7109375" style="69" customWidth="1"/>
    <col min="3" max="4" width="15.7109375" style="69" customWidth="1"/>
    <col min="5" max="6" width="55.7109375" style="69" customWidth="1"/>
    <col min="7" max="8" width="8.7109375" style="70" customWidth="1"/>
    <col min="9" max="9" width="35.7109375" style="70" customWidth="1"/>
    <col min="10" max="10" width="8.7109375" style="70" customWidth="1"/>
    <col min="11" max="15" width="16.7109375" style="70" customWidth="1"/>
    <col min="16" max="16" width="16.7109375" style="72" customWidth="1"/>
    <col min="17" max="17" width="16.7109375" style="70" customWidth="1"/>
    <col min="18" max="18" width="16.7109375" style="72" customWidth="1"/>
    <col min="19" max="19" width="16.7109375" style="70" customWidth="1"/>
    <col min="20" max="20" width="8.7109375" style="72" customWidth="1"/>
    <col min="21" max="21" width="16.7109375" style="5" customWidth="1"/>
    <col min="22" max="22" width="8.85546875" style="5" customWidth="1"/>
    <col min="23" max="23" width="16.7109375" style="5" customWidth="1"/>
    <col min="24" max="24" width="8.7109375" style="5" customWidth="1"/>
    <col min="25" max="25" width="9.28515625" style="5" bestFit="1" customWidth="1"/>
    <col min="26" max="26" width="11" style="5" bestFit="1" customWidth="1"/>
    <col min="27" max="27" width="12.5703125" style="5" bestFit="1" customWidth="1"/>
    <col min="28" max="28" width="9.28515625" style="5" bestFit="1" customWidth="1"/>
    <col min="29" max="29" width="9.42578125" style="5" customWidth="1"/>
    <col min="30" max="30" width="39.5703125" style="5" customWidth="1"/>
    <col min="31" max="31" width="10.140625" style="5" bestFit="1" customWidth="1"/>
    <col min="32" max="32" width="9.28515625" style="5" customWidth="1"/>
    <col min="33" max="33" width="50.28515625" style="5" customWidth="1"/>
    <col min="34" max="34" width="5.140625" style="5" customWidth="1"/>
    <col min="35" max="35" width="23.140625" style="5" bestFit="1" customWidth="1"/>
    <col min="36" max="39" width="34.140625" style="5" bestFit="1" customWidth="1"/>
    <col min="40" max="40" width="32.5703125" style="5" bestFit="1" customWidth="1"/>
    <col min="41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7" t="s">
        <v>5</v>
      </c>
      <c r="B4" s="8">
        <v>45778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8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8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8.5" customHeight="1" x14ac:dyDescent="0.2">
      <c r="A10" s="38" t="str">
        <f>+'[1]Access-Mai'!A10</f>
        <v>12101</v>
      </c>
      <c r="B10" s="39" t="str">
        <f>+'[1]Access-Mai'!B10</f>
        <v>JUSTICA FEDERAL DE PRIMEIRO GRAU</v>
      </c>
      <c r="C10" s="38" t="str">
        <f>CONCATENATE('[1]Access-Mai'!C10,".",'[1]Access-Mai'!D10)</f>
        <v>02.061</v>
      </c>
      <c r="D10" s="38" t="str">
        <f>CONCATENATE('[1]Access-Mai'!E10,".",'[1]Access-Mai'!G10)</f>
        <v>0033.4257</v>
      </c>
      <c r="E10" s="39" t="str">
        <f>+'[1]Access-Mai'!F10</f>
        <v>PROGRAMA DE GESTAO E MANUTENCAO DO PODER JUDICIARIO</v>
      </c>
      <c r="F10" s="40" t="str">
        <f>+'[1]Access-Mai'!H10</f>
        <v>JULGAMENTO DE CAUSAS NA JUSTICA FEDERAL</v>
      </c>
      <c r="G10" s="38" t="str">
        <f>IF('[1]Access-Mai'!I10="1","F","S")</f>
        <v>F</v>
      </c>
      <c r="H10" s="38" t="str">
        <f>+'[1]Access-Mai'!J10</f>
        <v>1000</v>
      </c>
      <c r="I10" s="41" t="str">
        <f>+'[1]Access-Mai'!K10</f>
        <v>RECURSOS LIVRES DA UNIAO</v>
      </c>
      <c r="J10" s="38" t="str">
        <f>+'[1]Access-Mai'!L10</f>
        <v>3</v>
      </c>
      <c r="K10" s="42"/>
      <c r="L10" s="42"/>
      <c r="M10" s="42"/>
      <c r="N10" s="42">
        <f>+K10+L10-M10</f>
        <v>0</v>
      </c>
      <c r="O10" s="42">
        <v>0</v>
      </c>
      <c r="P10" s="42">
        <f>'[1]Access-Mai'!M10-'[1]Access-Mai'!N10</f>
        <v>41511.56</v>
      </c>
      <c r="Q10" s="43">
        <f>'[1]Access-Mai'!O10</f>
        <v>0</v>
      </c>
      <c r="R10" s="44">
        <f>N10-O10+P10+Q10</f>
        <v>41511.56</v>
      </c>
      <c r="S10" s="42">
        <f>'[1]Access-Mai'!P10</f>
        <v>41511.56</v>
      </c>
      <c r="T10" s="45">
        <f>IF(R10&gt;0,S10/R10,0)</f>
        <v>1</v>
      </c>
      <c r="U10" s="42">
        <f>'[1]Access-Mai'!Q10</f>
        <v>0</v>
      </c>
      <c r="V10" s="45">
        <f>IF(R10&gt;0,U10/R10,0)</f>
        <v>0</v>
      </c>
      <c r="W10" s="42">
        <f>'[1]Access-Mai'!R10</f>
        <v>0</v>
      </c>
      <c r="X10" s="45">
        <f>IF(R10&gt;0,W10/R10,0)</f>
        <v>0</v>
      </c>
    </row>
    <row r="11" spans="1:24" ht="28.5" customHeight="1" x14ac:dyDescent="0.2">
      <c r="A11" s="46" t="str">
        <f>+'[1]Access-Mai'!A11</f>
        <v>12101</v>
      </c>
      <c r="B11" s="47" t="str">
        <f>+'[1]Access-Mai'!B11</f>
        <v>JUSTICA FEDERAL DE PRIMEIRO GRAU</v>
      </c>
      <c r="C11" s="46" t="str">
        <f>CONCATENATE('[1]Access-Mai'!C11,".",'[1]Access-Mai'!D11)</f>
        <v>02.331</v>
      </c>
      <c r="D11" s="46" t="str">
        <f>CONCATENATE('[1]Access-Mai'!E11,".",'[1]Access-Mai'!G11)</f>
        <v>0033.2004</v>
      </c>
      <c r="E11" s="47" t="str">
        <f>+'[1]Access-Mai'!F11</f>
        <v>PROGRAMA DE GESTAO E MANUTENCAO DO PODER JUDICIARIO</v>
      </c>
      <c r="F11" s="48" t="str">
        <f>+'[1]Access-Mai'!H11</f>
        <v>ASSISTENCIA MEDICA E ODONTOLOGICA AOS SERVIDORES CIVIS, EMPR</v>
      </c>
      <c r="G11" s="46" t="str">
        <f>IF('[1]Access-Mai'!I11="1","F","S")</f>
        <v>F</v>
      </c>
      <c r="H11" s="46" t="str">
        <f>+'[1]Access-Mai'!J11</f>
        <v>1000</v>
      </c>
      <c r="I11" s="49" t="str">
        <f>+'[1]Access-Mai'!K11</f>
        <v>RECURSOS LIVRES DA UNIAO</v>
      </c>
      <c r="J11" s="46" t="str">
        <f>+'[1]Access-Mai'!L11</f>
        <v>3</v>
      </c>
      <c r="K11" s="42"/>
      <c r="L11" s="42"/>
      <c r="M11" s="42"/>
      <c r="N11" s="42">
        <f t="shared" ref="N11:N25" si="0">+K11+L11-M11</f>
        <v>0</v>
      </c>
      <c r="O11" s="42">
        <v>0</v>
      </c>
      <c r="P11" s="42">
        <f>'[1]Access-Mai'!M11-'[1]Access-Mai'!N11</f>
        <v>0</v>
      </c>
      <c r="Q11" s="42">
        <f>'[1]Access-Mai'!O11</f>
        <v>0</v>
      </c>
      <c r="R11" s="44">
        <f t="shared" ref="R11:R25" si="1">N11-O11+P11+Q11</f>
        <v>0</v>
      </c>
      <c r="S11" s="42">
        <f>'[1]Access-Mai'!P11</f>
        <v>0</v>
      </c>
      <c r="T11" s="45">
        <f t="shared" ref="T11:T26" si="2">IF(R11&gt;0,S11/R11,0)</f>
        <v>0</v>
      </c>
      <c r="U11" s="42">
        <f>'[1]Access-Mai'!Q11</f>
        <v>0</v>
      </c>
      <c r="V11" s="45">
        <f t="shared" ref="V11:V26" si="3">IF(R11&gt;0,U11/R11,0)</f>
        <v>0</v>
      </c>
      <c r="W11" s="42">
        <f>'[1]Access-Mai'!R11</f>
        <v>0</v>
      </c>
      <c r="X11" s="45">
        <f t="shared" ref="X11:X26" si="4">IF(R11&gt;0,W11/R11,0)</f>
        <v>0</v>
      </c>
    </row>
    <row r="12" spans="1:24" ht="28.5" customHeight="1" x14ac:dyDescent="0.2">
      <c r="A12" s="46" t="str">
        <f>+'[1]Access-Mai'!A12</f>
        <v>12104</v>
      </c>
      <c r="B12" s="47" t="str">
        <f>+'[1]Access-Mai'!B12</f>
        <v>TRIBUNAL REGIONAL FEDERAL DA 3A. REGIAO</v>
      </c>
      <c r="C12" s="46" t="str">
        <f>CONCATENATE('[1]Access-Mai'!C12,".",'[1]Access-Mai'!D12)</f>
        <v>02.061</v>
      </c>
      <c r="D12" s="46" t="str">
        <f>CONCATENATE('[1]Access-Mai'!E12,".",'[1]Access-Mai'!G12)</f>
        <v>0033.4224</v>
      </c>
      <c r="E12" s="47" t="str">
        <f>+'[1]Access-Mai'!F12</f>
        <v>PROGRAMA DE GESTAO E MANUTENCAO DO PODER JUDICIARIO</v>
      </c>
      <c r="F12" s="48" t="str">
        <f>+'[1]Access-Mai'!H12</f>
        <v>ASSISTENCIA JURIDICA A PESSOAS CARENTES</v>
      </c>
      <c r="G12" s="46" t="str">
        <f>IF('[1]Access-Mai'!I12="1","F","S")</f>
        <v>F</v>
      </c>
      <c r="H12" s="46" t="str">
        <f>+'[1]Access-Mai'!J12</f>
        <v>1000</v>
      </c>
      <c r="I12" s="49" t="str">
        <f>+'[1]Access-Mai'!K12</f>
        <v>RECURSOS LIVRES DA UNIAO</v>
      </c>
      <c r="J12" s="46" t="str">
        <f>+'[1]Access-Mai'!L12</f>
        <v>3</v>
      </c>
      <c r="K12" s="42"/>
      <c r="L12" s="42"/>
      <c r="M12" s="42"/>
      <c r="N12" s="42">
        <f t="shared" si="0"/>
        <v>0</v>
      </c>
      <c r="O12" s="42">
        <v>0</v>
      </c>
      <c r="P12" s="42">
        <f>'[1]Access-Mai'!M12-'[1]Access-Mai'!N12</f>
        <v>10000</v>
      </c>
      <c r="Q12" s="42">
        <f>'[1]Access-Mai'!O12</f>
        <v>0</v>
      </c>
      <c r="R12" s="44">
        <f t="shared" si="1"/>
        <v>10000</v>
      </c>
      <c r="S12" s="42">
        <f>'[1]Access-Mai'!P12</f>
        <v>10000</v>
      </c>
      <c r="T12" s="45">
        <f t="shared" si="2"/>
        <v>1</v>
      </c>
      <c r="U12" s="42">
        <f>'[1]Access-Mai'!Q12</f>
        <v>0</v>
      </c>
      <c r="V12" s="45">
        <f t="shared" si="3"/>
        <v>0</v>
      </c>
      <c r="W12" s="42">
        <f>'[1]Access-Mai'!R12</f>
        <v>0</v>
      </c>
      <c r="X12" s="45">
        <f t="shared" si="4"/>
        <v>0</v>
      </c>
    </row>
    <row r="13" spans="1:24" ht="28.5" customHeight="1" x14ac:dyDescent="0.2">
      <c r="A13" s="50" t="str">
        <f>+'[1]Access-Mai'!A13</f>
        <v>12104</v>
      </c>
      <c r="B13" s="51" t="str">
        <f>+'[1]Access-Mai'!B13</f>
        <v>TRIBUNAL REGIONAL FEDERAL DA 3A. REGIAO</v>
      </c>
      <c r="C13" s="52" t="str">
        <f>CONCATENATE('[1]Access-Mai'!C13,".",'[1]Access-Mai'!D13)</f>
        <v>02.061</v>
      </c>
      <c r="D13" s="52" t="str">
        <f>CONCATENATE('[1]Access-Mai'!E13,".",'[1]Access-Mai'!G13)</f>
        <v>0033.4257</v>
      </c>
      <c r="E13" s="51" t="str">
        <f>+'[1]Access-Mai'!F13</f>
        <v>PROGRAMA DE GESTAO E MANUTENCAO DO PODER JUDICIARIO</v>
      </c>
      <c r="F13" s="53" t="str">
        <f>+'[1]Access-Mai'!H13</f>
        <v>JULGAMENTO DE CAUSAS NA JUSTICA FEDERAL</v>
      </c>
      <c r="G13" s="50" t="str">
        <f>IF('[1]Access-Mai'!I13="1","F","S")</f>
        <v>F</v>
      </c>
      <c r="H13" s="50" t="str">
        <f>+'[1]Access-Mai'!J13</f>
        <v>1000</v>
      </c>
      <c r="I13" s="54" t="str">
        <f>+'[1]Access-Mai'!K13</f>
        <v>RECURSOS LIVRES DA UNIAO</v>
      </c>
      <c r="J13" s="50" t="str">
        <f>+'[1]Access-Mai'!L13</f>
        <v>4</v>
      </c>
      <c r="K13" s="42"/>
      <c r="L13" s="42"/>
      <c r="M13" s="42"/>
      <c r="N13" s="42">
        <f t="shared" si="0"/>
        <v>0</v>
      </c>
      <c r="O13" s="42">
        <v>0</v>
      </c>
      <c r="P13" s="42">
        <f>'[1]Access-Mai'!M13-'[1]Access-Mai'!N13</f>
        <v>11607492</v>
      </c>
      <c r="Q13" s="42">
        <f>'[1]Access-Mai'!O13</f>
        <v>0</v>
      </c>
      <c r="R13" s="44">
        <f t="shared" si="1"/>
        <v>11607492</v>
      </c>
      <c r="S13" s="42">
        <f>'[1]Access-Mai'!P13</f>
        <v>3088864.83</v>
      </c>
      <c r="T13" s="45">
        <f t="shared" si="2"/>
        <v>0.2661095807776564</v>
      </c>
      <c r="U13" s="42">
        <f>'[1]Access-Mai'!Q13</f>
        <v>0</v>
      </c>
      <c r="V13" s="45">
        <f t="shared" si="3"/>
        <v>0</v>
      </c>
      <c r="W13" s="42">
        <f>'[1]Access-Mai'!R13</f>
        <v>0</v>
      </c>
      <c r="X13" s="45">
        <f t="shared" si="4"/>
        <v>0</v>
      </c>
    </row>
    <row r="14" spans="1:24" ht="28.5" customHeight="1" x14ac:dyDescent="0.2">
      <c r="A14" s="46" t="str">
        <f>+'[1]Access-Mai'!A14</f>
        <v>12104</v>
      </c>
      <c r="B14" s="47" t="str">
        <f>+'[1]Access-Mai'!B14</f>
        <v>TRIBUNAL REGIONAL FEDERAL DA 3A. REGIAO</v>
      </c>
      <c r="C14" s="46" t="str">
        <f>CONCATENATE('[1]Access-Mai'!C14,".",'[1]Access-Mai'!D14)</f>
        <v>02.061</v>
      </c>
      <c r="D14" s="46" t="str">
        <f>CONCATENATE('[1]Access-Mai'!E14,".",'[1]Access-Mai'!G14)</f>
        <v>0033.4257</v>
      </c>
      <c r="E14" s="47" t="str">
        <f>+'[1]Access-Mai'!F14</f>
        <v>PROGRAMA DE GESTAO E MANUTENCAO DO PODER JUDICIARIO</v>
      </c>
      <c r="F14" s="55" t="str">
        <f>+'[1]Access-Mai'!H14</f>
        <v>JULGAMENTO DE CAUSAS NA JUSTICA FEDERAL</v>
      </c>
      <c r="G14" s="46" t="str">
        <f>IF('[1]Access-Mai'!I14="1","F","S")</f>
        <v>F</v>
      </c>
      <c r="H14" s="46" t="str">
        <f>+'[1]Access-Mai'!J14</f>
        <v>1000</v>
      </c>
      <c r="I14" s="47" t="str">
        <f>+'[1]Access-Mai'!K14</f>
        <v>RECURSOS LIVRES DA UNIAO</v>
      </c>
      <c r="J14" s="46" t="str">
        <f>+'[1]Access-Mai'!L14</f>
        <v>3</v>
      </c>
      <c r="K14" s="42"/>
      <c r="L14" s="42"/>
      <c r="M14" s="42"/>
      <c r="N14" s="42">
        <f t="shared" si="0"/>
        <v>0</v>
      </c>
      <c r="O14" s="42">
        <v>0</v>
      </c>
      <c r="P14" s="42">
        <f>'[1]Access-Mai'!M14-'[1]Access-Mai'!N14</f>
        <v>53692795</v>
      </c>
      <c r="Q14" s="42">
        <f>'[1]Access-Mai'!O14</f>
        <v>0</v>
      </c>
      <c r="R14" s="44">
        <f t="shared" si="1"/>
        <v>53692795</v>
      </c>
      <c r="S14" s="42">
        <f>'[1]Access-Mai'!P14</f>
        <v>34337903.780000001</v>
      </c>
      <c r="T14" s="45">
        <f t="shared" si="2"/>
        <v>0.63952535493821849</v>
      </c>
      <c r="U14" s="42">
        <f>'[1]Access-Mai'!Q14</f>
        <v>11088343.859999999</v>
      </c>
      <c r="V14" s="45">
        <f t="shared" si="3"/>
        <v>0.20651455861070372</v>
      </c>
      <c r="W14" s="42">
        <f>'[1]Access-Mai'!R14</f>
        <v>7881012.3099999996</v>
      </c>
      <c r="X14" s="45">
        <f t="shared" si="4"/>
        <v>0.14677969939914656</v>
      </c>
    </row>
    <row r="15" spans="1:24" ht="28.5" customHeight="1" x14ac:dyDescent="0.2">
      <c r="A15" s="46" t="str">
        <f>+'[1]Access-Mai'!A15</f>
        <v>12104</v>
      </c>
      <c r="B15" s="47" t="str">
        <f>+'[1]Access-Mai'!B15</f>
        <v>TRIBUNAL REGIONAL FEDERAL DA 3A. REGIAO</v>
      </c>
      <c r="C15" s="46" t="str">
        <f>CONCATENATE('[1]Access-Mai'!C15,".",'[1]Access-Mai'!D15)</f>
        <v>02.061</v>
      </c>
      <c r="D15" s="46" t="str">
        <f>CONCATENATE('[1]Access-Mai'!E15,".",'[1]Access-Mai'!G15)</f>
        <v>0033.4257</v>
      </c>
      <c r="E15" s="47" t="str">
        <f>+'[1]Access-Mai'!F15</f>
        <v>PROGRAMA DE GESTAO E MANUTENCAO DO PODER JUDICIARIO</v>
      </c>
      <c r="F15" s="55" t="str">
        <f>+'[1]Access-Mai'!H15</f>
        <v>JULGAMENTO DE CAUSAS NA JUSTICA FEDERAL</v>
      </c>
      <c r="G15" s="46" t="str">
        <f>IF('[1]Access-Mai'!I15="1","F","S")</f>
        <v>F</v>
      </c>
      <c r="H15" s="46" t="str">
        <f>+'[1]Access-Mai'!J15</f>
        <v>1027</v>
      </c>
      <c r="I15" s="47" t="str">
        <f>+'[1]Access-Mai'!K15</f>
        <v>SERV.AFETOS AS ATIVID.ESPECIFICAS DA JUSTICA</v>
      </c>
      <c r="J15" s="46" t="str">
        <f>+'[1]Access-Mai'!L15</f>
        <v>3</v>
      </c>
      <c r="K15" s="42"/>
      <c r="L15" s="42"/>
      <c r="M15" s="42"/>
      <c r="N15" s="42">
        <f t="shared" si="0"/>
        <v>0</v>
      </c>
      <c r="O15" s="42">
        <v>0</v>
      </c>
      <c r="P15" s="42">
        <f>'[1]Access-Mai'!M15-'[1]Access-Mai'!N15</f>
        <v>16748689</v>
      </c>
      <c r="Q15" s="42">
        <f>'[1]Access-Mai'!O15</f>
        <v>0</v>
      </c>
      <c r="R15" s="44">
        <f t="shared" si="1"/>
        <v>16748689</v>
      </c>
      <c r="S15" s="42">
        <f>'[1]Access-Mai'!P15</f>
        <v>16431116.880000001</v>
      </c>
      <c r="T15" s="45">
        <f t="shared" si="2"/>
        <v>0.98103898639469633</v>
      </c>
      <c r="U15" s="42">
        <f>'[1]Access-Mai'!Q15</f>
        <v>5325484</v>
      </c>
      <c r="V15" s="45">
        <f t="shared" si="3"/>
        <v>0.31796422991674156</v>
      </c>
      <c r="W15" s="42">
        <f>'[1]Access-Mai'!R15</f>
        <v>4440318.2699999996</v>
      </c>
      <c r="X15" s="45">
        <f t="shared" si="4"/>
        <v>0.26511437820595984</v>
      </c>
    </row>
    <row r="16" spans="1:24" ht="28.5" customHeight="1" x14ac:dyDescent="0.2">
      <c r="A16" s="46" t="str">
        <f>+'[1]Access-Mai'!A16</f>
        <v>12104</v>
      </c>
      <c r="B16" s="47" t="str">
        <f>+'[1]Access-Mai'!B16</f>
        <v>TRIBUNAL REGIONAL FEDERAL DA 3A. REGIAO</v>
      </c>
      <c r="C16" s="46" t="str">
        <f>CONCATENATE('[1]Access-Mai'!C16,".",'[1]Access-Mai'!D16)</f>
        <v>02.122</v>
      </c>
      <c r="D16" s="46" t="str">
        <f>CONCATENATE('[1]Access-Mai'!E16,".",'[1]Access-Mai'!G16)</f>
        <v>0033.20TP</v>
      </c>
      <c r="E16" s="47" t="str">
        <f>+'[1]Access-Mai'!F16</f>
        <v>PROGRAMA DE GESTAO E MANUTENCAO DO PODER JUDICIARIO</v>
      </c>
      <c r="F16" s="47" t="str">
        <f>+'[1]Access-Mai'!H16</f>
        <v>ATIVOS CIVIS DA UNIAO</v>
      </c>
      <c r="G16" s="46" t="str">
        <f>IF('[1]Access-Mai'!I16="1","F","S")</f>
        <v>F</v>
      </c>
      <c r="H16" s="46" t="str">
        <f>+'[1]Access-Mai'!J16</f>
        <v>1000</v>
      </c>
      <c r="I16" s="47" t="str">
        <f>+'[1]Access-Mai'!K16</f>
        <v>RECURSOS LIVRES DA UNIAO</v>
      </c>
      <c r="J16" s="46" t="str">
        <f>+'[1]Access-Mai'!L16</f>
        <v>1</v>
      </c>
      <c r="K16" s="42"/>
      <c r="L16" s="42"/>
      <c r="M16" s="42"/>
      <c r="N16" s="42">
        <f t="shared" si="0"/>
        <v>0</v>
      </c>
      <c r="O16" s="42">
        <v>0</v>
      </c>
      <c r="P16" s="42">
        <f>'[1]Access-Mai'!M16-'[1]Access-Mai'!N16</f>
        <v>223989037.81</v>
      </c>
      <c r="Q16" s="42">
        <f>'[1]Access-Mai'!O16</f>
        <v>0</v>
      </c>
      <c r="R16" s="44">
        <f t="shared" si="1"/>
        <v>223989037.81</v>
      </c>
      <c r="S16" s="42">
        <f>'[1]Access-Mai'!P16</f>
        <v>223973152.69999999</v>
      </c>
      <c r="T16" s="45">
        <f t="shared" si="2"/>
        <v>0.99992908085969145</v>
      </c>
      <c r="U16" s="42">
        <f>'[1]Access-Mai'!Q16</f>
        <v>223973152.69999999</v>
      </c>
      <c r="V16" s="45">
        <f t="shared" si="3"/>
        <v>0.99992908085969145</v>
      </c>
      <c r="W16" s="42">
        <f>'[1]Access-Mai'!R16</f>
        <v>208292549.38</v>
      </c>
      <c r="X16" s="45">
        <f t="shared" si="4"/>
        <v>0.92992296148298714</v>
      </c>
    </row>
    <row r="17" spans="1:27" ht="28.5" customHeight="1" x14ac:dyDescent="0.2">
      <c r="A17" s="46" t="str">
        <f>+'[1]Access-Mai'!A17</f>
        <v>12104</v>
      </c>
      <c r="B17" s="47" t="str">
        <f>+'[1]Access-Mai'!B17</f>
        <v>TRIBUNAL REGIONAL FEDERAL DA 3A. REGIAO</v>
      </c>
      <c r="C17" s="46" t="str">
        <f>CONCATENATE('[1]Access-Mai'!C17,".",'[1]Access-Mai'!D17)</f>
        <v>02.122</v>
      </c>
      <c r="D17" s="46" t="str">
        <f>CONCATENATE('[1]Access-Mai'!E17,".",'[1]Access-Mai'!G17)</f>
        <v>0033.216H</v>
      </c>
      <c r="E17" s="47" t="str">
        <f>+'[1]Access-Mai'!F17</f>
        <v>PROGRAMA DE GESTAO E MANUTENCAO DO PODER JUDICIARIO</v>
      </c>
      <c r="F17" s="47" t="str">
        <f>+'[1]Access-Mai'!H17</f>
        <v>AJUDA DE CUSTO PARA MORADIA OU AUXILIO-MORADIA A AGENTES PUB</v>
      </c>
      <c r="G17" s="46" t="str">
        <f>IF('[1]Access-Mai'!I17="1","F","S")</f>
        <v>F</v>
      </c>
      <c r="H17" s="46" t="str">
        <f>+'[1]Access-Mai'!J17</f>
        <v>1000</v>
      </c>
      <c r="I17" s="47" t="str">
        <f>+'[1]Access-Mai'!K17</f>
        <v>RECURSOS LIVRES DA UNIAO</v>
      </c>
      <c r="J17" s="46" t="str">
        <f>+'[1]Access-Mai'!L17</f>
        <v>3</v>
      </c>
      <c r="K17" s="42"/>
      <c r="L17" s="42"/>
      <c r="M17" s="42"/>
      <c r="N17" s="42">
        <f t="shared" si="0"/>
        <v>0</v>
      </c>
      <c r="O17" s="42">
        <v>0</v>
      </c>
      <c r="P17" s="42">
        <f>'[1]Access-Mai'!M17-'[1]Access-Mai'!N17</f>
        <v>59000</v>
      </c>
      <c r="Q17" s="42">
        <f>'[1]Access-Mai'!O17</f>
        <v>0</v>
      </c>
      <c r="R17" s="42">
        <f t="shared" si="1"/>
        <v>59000</v>
      </c>
      <c r="S17" s="42">
        <f>'[1]Access-Mai'!P17</f>
        <v>59000</v>
      </c>
      <c r="T17" s="45">
        <f t="shared" si="2"/>
        <v>1</v>
      </c>
      <c r="U17" s="42">
        <f>'[1]Access-Mai'!Q17</f>
        <v>17860.669999999998</v>
      </c>
      <c r="V17" s="45">
        <f t="shared" si="3"/>
        <v>0.30272322033898302</v>
      </c>
      <c r="W17" s="42">
        <f>'[1]Access-Mai'!R17</f>
        <v>17860.669999999998</v>
      </c>
      <c r="X17" s="45">
        <f t="shared" si="4"/>
        <v>0.30272322033898302</v>
      </c>
    </row>
    <row r="18" spans="1:27" ht="28.5" customHeight="1" x14ac:dyDescent="0.2">
      <c r="A18" s="46" t="str">
        <f>+'[1]Access-Mai'!A18</f>
        <v>12104</v>
      </c>
      <c r="B18" s="47" t="str">
        <f>+'[1]Access-Mai'!B18</f>
        <v>TRIBUNAL REGIONAL FEDERAL DA 3A. REGIAO</v>
      </c>
      <c r="C18" s="46" t="str">
        <f>CONCATENATE('[1]Access-Mai'!C18,".",'[1]Access-Mai'!D18)</f>
        <v>02.122</v>
      </c>
      <c r="D18" s="46" t="str">
        <f>CONCATENATE('[1]Access-Mai'!E18,".",'[1]Access-Mai'!G18)</f>
        <v>0033.219Z</v>
      </c>
      <c r="E18" s="47" t="str">
        <f>+'[1]Access-Mai'!F18</f>
        <v>PROGRAMA DE GESTAO E MANUTENCAO DO PODER JUDICIARIO</v>
      </c>
      <c r="F18" s="47" t="str">
        <f>+'[1]Access-Mai'!H18</f>
        <v>CONSERVACAO E RECUPERACAO DE ATIVOS DE INFRAESTRUTURA DA UNI</v>
      </c>
      <c r="G18" s="46" t="str">
        <f>IF('[1]Access-Mai'!I18="1","F","S")</f>
        <v>F</v>
      </c>
      <c r="H18" s="46" t="str">
        <f>+'[1]Access-Mai'!J18</f>
        <v>1000</v>
      </c>
      <c r="I18" s="47" t="str">
        <f>+'[1]Access-Mai'!K18</f>
        <v>RECURSOS LIVRES DA UNIAO</v>
      </c>
      <c r="J18" s="46" t="str">
        <f>+'[1]Access-Mai'!L18</f>
        <v>4</v>
      </c>
      <c r="K18" s="42"/>
      <c r="L18" s="42"/>
      <c r="M18" s="42"/>
      <c r="N18" s="42">
        <f t="shared" si="0"/>
        <v>0</v>
      </c>
      <c r="O18" s="42">
        <v>0</v>
      </c>
      <c r="P18" s="42">
        <f>'[1]Access-Mai'!M18-'[1]Access-Mai'!N18</f>
        <v>5000000</v>
      </c>
      <c r="Q18" s="42">
        <f>'[1]Access-Mai'!O18</f>
        <v>0</v>
      </c>
      <c r="R18" s="42">
        <f t="shared" si="1"/>
        <v>5000000</v>
      </c>
      <c r="S18" s="42">
        <f>'[1]Access-Mai'!P18</f>
        <v>0</v>
      </c>
      <c r="T18" s="45">
        <f t="shared" si="2"/>
        <v>0</v>
      </c>
      <c r="U18" s="42">
        <f>'[1]Access-Mai'!Q18</f>
        <v>0</v>
      </c>
      <c r="V18" s="45">
        <f t="shared" si="3"/>
        <v>0</v>
      </c>
      <c r="W18" s="42">
        <f>'[1]Access-Mai'!R18</f>
        <v>0</v>
      </c>
      <c r="X18" s="45">
        <f t="shared" si="4"/>
        <v>0</v>
      </c>
    </row>
    <row r="19" spans="1:27" ht="28.5" customHeight="1" x14ac:dyDescent="0.2">
      <c r="A19" s="46" t="str">
        <f>+'[1]Access-Mai'!A19</f>
        <v>12104</v>
      </c>
      <c r="B19" s="47" t="str">
        <f>+'[1]Access-Mai'!B19</f>
        <v>TRIBUNAL REGIONAL FEDERAL DA 3A. REGIAO</v>
      </c>
      <c r="C19" s="46" t="str">
        <f>CONCATENATE('[1]Access-Mai'!C19,".",'[1]Access-Mai'!D19)</f>
        <v>02.331</v>
      </c>
      <c r="D19" s="46" t="str">
        <f>CONCATENATE('[1]Access-Mai'!E19,".",'[1]Access-Mai'!G19)</f>
        <v>0033.2004</v>
      </c>
      <c r="E19" s="47" t="str">
        <f>+'[1]Access-Mai'!F19</f>
        <v>PROGRAMA DE GESTAO E MANUTENCAO DO PODER JUDICIARIO</v>
      </c>
      <c r="F19" s="47" t="str">
        <f>+'[1]Access-Mai'!H19</f>
        <v>ASSISTENCIA MEDICA E ODONTOLOGICA AOS SERVIDORES CIVIS, EMPR</v>
      </c>
      <c r="G19" s="46" t="str">
        <f>IF('[1]Access-Mai'!I19="1","F","S")</f>
        <v>F</v>
      </c>
      <c r="H19" s="46" t="str">
        <f>+'[1]Access-Mai'!J19</f>
        <v>1000</v>
      </c>
      <c r="I19" s="47" t="str">
        <f>+'[1]Access-Mai'!K19</f>
        <v>RECURSOS LIVRES DA UNIAO</v>
      </c>
      <c r="J19" s="46" t="str">
        <f>+'[1]Access-Mai'!L19</f>
        <v>4</v>
      </c>
      <c r="K19" s="42"/>
      <c r="L19" s="42"/>
      <c r="M19" s="42"/>
      <c r="N19" s="42">
        <f t="shared" si="0"/>
        <v>0</v>
      </c>
      <c r="O19" s="42">
        <v>0</v>
      </c>
      <c r="P19" s="42">
        <f>'[1]Access-Mai'!M19-'[1]Access-Mai'!N19</f>
        <v>40000</v>
      </c>
      <c r="Q19" s="42">
        <f>'[1]Access-Mai'!O19</f>
        <v>0</v>
      </c>
      <c r="R19" s="42">
        <f t="shared" si="1"/>
        <v>40000</v>
      </c>
      <c r="S19" s="42">
        <f>'[1]Access-Mai'!P19</f>
        <v>0</v>
      </c>
      <c r="T19" s="45">
        <f t="shared" si="2"/>
        <v>0</v>
      </c>
      <c r="U19" s="42">
        <f>'[1]Access-Mai'!Q19</f>
        <v>0</v>
      </c>
      <c r="V19" s="45">
        <f t="shared" si="3"/>
        <v>0</v>
      </c>
      <c r="W19" s="42">
        <f>'[1]Access-Mai'!R19</f>
        <v>0</v>
      </c>
      <c r="X19" s="45">
        <f t="shared" si="4"/>
        <v>0</v>
      </c>
    </row>
    <row r="20" spans="1:27" ht="28.5" customHeight="1" x14ac:dyDescent="0.2">
      <c r="A20" s="46" t="str">
        <f>+'[1]Access-Mai'!A20</f>
        <v>12104</v>
      </c>
      <c r="B20" s="47" t="str">
        <f>+'[1]Access-Mai'!B20</f>
        <v>TRIBUNAL REGIONAL FEDERAL DA 3A. REGIAO</v>
      </c>
      <c r="C20" s="46" t="str">
        <f>CONCATENATE('[1]Access-Mai'!C20,".",'[1]Access-Mai'!D20)</f>
        <v>02.331</v>
      </c>
      <c r="D20" s="46" t="str">
        <f>CONCATENATE('[1]Access-Mai'!E20,".",'[1]Access-Mai'!G20)</f>
        <v>0033.2004</v>
      </c>
      <c r="E20" s="47" t="str">
        <f>+'[1]Access-Mai'!F20</f>
        <v>PROGRAMA DE GESTAO E MANUTENCAO DO PODER JUDICIARIO</v>
      </c>
      <c r="F20" s="47" t="str">
        <f>+'[1]Access-Mai'!H20</f>
        <v>ASSISTENCIA MEDICA E ODONTOLOGICA AOS SERVIDORES CIVIS, EMPR</v>
      </c>
      <c r="G20" s="46" t="str">
        <f>IF('[1]Access-Mai'!I20="1","F","S")</f>
        <v>F</v>
      </c>
      <c r="H20" s="46" t="str">
        <f>+'[1]Access-Mai'!J20</f>
        <v>1000</v>
      </c>
      <c r="I20" s="47" t="str">
        <f>+'[1]Access-Mai'!K20</f>
        <v>RECURSOS LIVRES DA UNIAO</v>
      </c>
      <c r="J20" s="46" t="str">
        <f>+'[1]Access-Mai'!L20</f>
        <v>3</v>
      </c>
      <c r="K20" s="42"/>
      <c r="L20" s="42"/>
      <c r="M20" s="42"/>
      <c r="N20" s="42">
        <f t="shared" si="0"/>
        <v>0</v>
      </c>
      <c r="O20" s="42">
        <v>0</v>
      </c>
      <c r="P20" s="42">
        <f>'[1]Access-Mai'!M20-'[1]Access-Mai'!N20</f>
        <v>39379894</v>
      </c>
      <c r="Q20" s="42">
        <f>'[1]Access-Mai'!O20</f>
        <v>0</v>
      </c>
      <c r="R20" s="42">
        <f t="shared" si="1"/>
        <v>39379894</v>
      </c>
      <c r="S20" s="42">
        <f>'[1]Access-Mai'!P20</f>
        <v>38962244</v>
      </c>
      <c r="T20" s="45">
        <f t="shared" si="2"/>
        <v>0.98939433407311861</v>
      </c>
      <c r="U20" s="42">
        <f>'[1]Access-Mai'!Q20</f>
        <v>16004672.98</v>
      </c>
      <c r="V20" s="45">
        <f t="shared" si="3"/>
        <v>0.40641737075269935</v>
      </c>
      <c r="W20" s="42">
        <f>'[1]Access-Mai'!R20</f>
        <v>8888022.6099999994</v>
      </c>
      <c r="X20" s="45">
        <f t="shared" si="4"/>
        <v>0.22569950569191474</v>
      </c>
    </row>
    <row r="21" spans="1:27" ht="28.5" customHeight="1" x14ac:dyDescent="0.2">
      <c r="A21" s="46" t="str">
        <f>+'[1]Access-Mai'!A21</f>
        <v>12104</v>
      </c>
      <c r="B21" s="47" t="str">
        <f>+'[1]Access-Mai'!B21</f>
        <v>TRIBUNAL REGIONAL FEDERAL DA 3A. REGIAO</v>
      </c>
      <c r="C21" s="46" t="str">
        <f>CONCATENATE('[1]Access-Mai'!C21,".",'[1]Access-Mai'!D21)</f>
        <v>02.331</v>
      </c>
      <c r="D21" s="46" t="str">
        <f>CONCATENATE('[1]Access-Mai'!E21,".",'[1]Access-Mai'!G21)</f>
        <v>0033.212B</v>
      </c>
      <c r="E21" s="47" t="str">
        <f>+'[1]Access-Mai'!F21</f>
        <v>PROGRAMA DE GESTAO E MANUTENCAO DO PODER JUDICIARIO</v>
      </c>
      <c r="F21" s="47" t="str">
        <f>+'[1]Access-Mai'!H21</f>
        <v>BENEFICIOS OBRIGATORIOS AOS SERVIDORES CIVIS, EMPREGADOS, MI</v>
      </c>
      <c r="G21" s="46" t="str">
        <f>IF('[1]Access-Mai'!I21="1","F","S")</f>
        <v>F</v>
      </c>
      <c r="H21" s="46" t="str">
        <f>+'[1]Access-Mai'!J21</f>
        <v>1000</v>
      </c>
      <c r="I21" s="47" t="str">
        <f>+'[1]Access-Mai'!K21</f>
        <v>RECURSOS LIVRES DA UNIAO</v>
      </c>
      <c r="J21" s="46" t="str">
        <f>+'[1]Access-Mai'!L21</f>
        <v>3</v>
      </c>
      <c r="K21" s="42"/>
      <c r="L21" s="42"/>
      <c r="M21" s="42"/>
      <c r="N21" s="42">
        <f t="shared" si="0"/>
        <v>0</v>
      </c>
      <c r="O21" s="42">
        <v>0</v>
      </c>
      <c r="P21" s="42">
        <f>'[1]Access-Mai'!M21-'[1]Access-Mai'!N21</f>
        <v>34034234.280000001</v>
      </c>
      <c r="Q21" s="42">
        <f>'[1]Access-Mai'!O21</f>
        <v>0</v>
      </c>
      <c r="R21" s="42">
        <f t="shared" si="1"/>
        <v>34034234.280000001</v>
      </c>
      <c r="S21" s="42">
        <f>'[1]Access-Mai'!P21</f>
        <v>34034234.280000001</v>
      </c>
      <c r="T21" s="45">
        <f t="shared" si="2"/>
        <v>1</v>
      </c>
      <c r="U21" s="42">
        <f>'[1]Access-Mai'!Q21</f>
        <v>16887981.710000001</v>
      </c>
      <c r="V21" s="45">
        <f t="shared" si="3"/>
        <v>0.49620571954292841</v>
      </c>
      <c r="W21" s="42">
        <f>'[1]Access-Mai'!R21</f>
        <v>16887981.710000001</v>
      </c>
      <c r="X21" s="45">
        <f t="shared" si="4"/>
        <v>0.49620571954292841</v>
      </c>
    </row>
    <row r="22" spans="1:27" ht="28.5" customHeight="1" x14ac:dyDescent="0.2">
      <c r="A22" s="46" t="str">
        <f>+'[1]Access-Mai'!A22</f>
        <v>12104</v>
      </c>
      <c r="B22" s="47" t="str">
        <f>+'[1]Access-Mai'!B22</f>
        <v>TRIBUNAL REGIONAL FEDERAL DA 3A. REGIAO</v>
      </c>
      <c r="C22" s="46" t="str">
        <f>CONCATENATE('[1]Access-Mai'!C22,".",'[1]Access-Mai'!D22)</f>
        <v>02.846</v>
      </c>
      <c r="D22" s="46" t="str">
        <f>CONCATENATE('[1]Access-Mai'!E22,".",'[1]Access-Mai'!G22)</f>
        <v>0033.09HB</v>
      </c>
      <c r="E22" s="47" t="str">
        <f>+'[1]Access-Mai'!F22</f>
        <v>PROGRAMA DE GESTAO E MANUTENCAO DO PODER JUDICIARIO</v>
      </c>
      <c r="F22" s="47" t="str">
        <f>+'[1]Access-Mai'!H22</f>
        <v>CONTRIBUICAO DA UNIAO, DE SUAS AUTARQUIAS E FUNDACOES PARA O</v>
      </c>
      <c r="G22" s="46" t="str">
        <f>IF('[1]Access-Mai'!I22="1","F","S")</f>
        <v>F</v>
      </c>
      <c r="H22" s="46" t="str">
        <f>+'[1]Access-Mai'!J22</f>
        <v>1000</v>
      </c>
      <c r="I22" s="47" t="str">
        <f>+'[1]Access-Mai'!K22</f>
        <v>RECURSOS LIVRES DA UNIAO</v>
      </c>
      <c r="J22" s="46" t="str">
        <f>+'[1]Access-Mai'!L22</f>
        <v>1</v>
      </c>
      <c r="K22" s="42"/>
      <c r="L22" s="42"/>
      <c r="M22" s="42"/>
      <c r="N22" s="42">
        <f t="shared" si="0"/>
        <v>0</v>
      </c>
      <c r="O22" s="42">
        <v>0</v>
      </c>
      <c r="P22" s="42">
        <f>'[1]Access-Mai'!M22-'[1]Access-Mai'!N22</f>
        <v>36384250.850000001</v>
      </c>
      <c r="Q22" s="42">
        <f>'[1]Access-Mai'!O22</f>
        <v>0</v>
      </c>
      <c r="R22" s="42">
        <f t="shared" si="1"/>
        <v>36384250.850000001</v>
      </c>
      <c r="S22" s="42">
        <f>'[1]Access-Mai'!P22</f>
        <v>36384250.850000001</v>
      </c>
      <c r="T22" s="45">
        <f t="shared" si="2"/>
        <v>1</v>
      </c>
      <c r="U22" s="42">
        <f>'[1]Access-Mai'!Q22</f>
        <v>36384250.850000001</v>
      </c>
      <c r="V22" s="45">
        <f t="shared" si="3"/>
        <v>1</v>
      </c>
      <c r="W22" s="42">
        <f>'[1]Access-Mai'!R22</f>
        <v>29056108.25</v>
      </c>
      <c r="X22" s="45">
        <f t="shared" si="4"/>
        <v>0.79859025735581413</v>
      </c>
    </row>
    <row r="23" spans="1:27" ht="28.5" customHeight="1" x14ac:dyDescent="0.2">
      <c r="A23" s="46" t="str">
        <f>+'[1]Access-Mai'!A23</f>
        <v>12104</v>
      </c>
      <c r="B23" s="47" t="str">
        <f>+'[1]Access-Mai'!B23</f>
        <v>TRIBUNAL REGIONAL FEDERAL DA 3A. REGIAO</v>
      </c>
      <c r="C23" s="46" t="str">
        <f>CONCATENATE('[1]Access-Mai'!C23,".",'[1]Access-Mai'!D23)</f>
        <v>09.272</v>
      </c>
      <c r="D23" s="46" t="str">
        <f>CONCATENATE('[1]Access-Mai'!E23,".",'[1]Access-Mai'!G23)</f>
        <v>0033.0181</v>
      </c>
      <c r="E23" s="47" t="str">
        <f>+'[1]Access-Mai'!F23</f>
        <v>PROGRAMA DE GESTAO E MANUTENCAO DO PODER JUDICIARIO</v>
      </c>
      <c r="F23" s="47" t="str">
        <f>+'[1]Access-Mai'!H23</f>
        <v>APOSENTADORIAS E PENSOES CIVIS DA UNIAO</v>
      </c>
      <c r="G23" s="46" t="str">
        <f>IF('[1]Access-Mai'!I23="1","F","S")</f>
        <v>S</v>
      </c>
      <c r="H23" s="46" t="str">
        <f>+'[1]Access-Mai'!J23</f>
        <v>1056</v>
      </c>
      <c r="I23" s="47" t="str">
        <f>+'[1]Access-Mai'!K23</f>
        <v>BENEFICIOS DO RPPS DA UNIAO</v>
      </c>
      <c r="J23" s="46" t="str">
        <f>+'[1]Access-Mai'!L23</f>
        <v>1</v>
      </c>
      <c r="K23" s="42"/>
      <c r="L23" s="42"/>
      <c r="M23" s="42"/>
      <c r="N23" s="42">
        <f t="shared" si="0"/>
        <v>0</v>
      </c>
      <c r="O23" s="42">
        <v>0</v>
      </c>
      <c r="P23" s="42">
        <f>'[1]Access-Mai'!M23-'[1]Access-Mai'!N23</f>
        <v>89040471.549999997</v>
      </c>
      <c r="Q23" s="42">
        <f>'[1]Access-Mai'!O23</f>
        <v>0</v>
      </c>
      <c r="R23" s="42">
        <f t="shared" si="1"/>
        <v>89040471.549999997</v>
      </c>
      <c r="S23" s="42">
        <f>'[1]Access-Mai'!P23</f>
        <v>89040471.549999997</v>
      </c>
      <c r="T23" s="45">
        <f t="shared" si="2"/>
        <v>1</v>
      </c>
      <c r="U23" s="42">
        <f>'[1]Access-Mai'!Q23</f>
        <v>89040471.549999997</v>
      </c>
      <c r="V23" s="45">
        <f t="shared" si="3"/>
        <v>1</v>
      </c>
      <c r="W23" s="42">
        <f>'[1]Access-Mai'!R23</f>
        <v>82162480.349999994</v>
      </c>
      <c r="X23" s="45">
        <f t="shared" si="4"/>
        <v>0.92275432642854194</v>
      </c>
    </row>
    <row r="24" spans="1:27" ht="28.5" customHeight="1" x14ac:dyDescent="0.2">
      <c r="A24" s="46" t="str">
        <f>+'[1]Access-Mai'!A24</f>
        <v>12104</v>
      </c>
      <c r="B24" s="47" t="str">
        <f>+'[1]Access-Mai'!B24</f>
        <v>TRIBUNAL REGIONAL FEDERAL DA 3A. REGIAO</v>
      </c>
      <c r="C24" s="46" t="str">
        <f>CONCATENATE('[1]Access-Mai'!C24,".",'[1]Access-Mai'!D24)</f>
        <v>28.846</v>
      </c>
      <c r="D24" s="46" t="str">
        <f>CONCATENATE('[1]Access-Mai'!E24,".",'[1]Access-Mai'!G24)</f>
        <v>0909.00S6</v>
      </c>
      <c r="E24" s="47" t="str">
        <f>+'[1]Access-Mai'!F24</f>
        <v>OPERACOES ESPECIAIS: OUTROS ENCARGOS ESPECIAIS</v>
      </c>
      <c r="F24" s="47" t="str">
        <f>+'[1]Access-Mai'!H24</f>
        <v>BENEFICIO ESPECIAL - LEI N. 12.618, DE 2012</v>
      </c>
      <c r="G24" s="46" t="str">
        <f>IF('[1]Access-Mai'!I24="1","F","S")</f>
        <v>F</v>
      </c>
      <c r="H24" s="46" t="str">
        <f>+'[1]Access-Mai'!J24</f>
        <v>1000</v>
      </c>
      <c r="I24" s="47" t="str">
        <f>+'[1]Access-Mai'!K24</f>
        <v>RECURSOS LIVRES DA UNIAO</v>
      </c>
      <c r="J24" s="46" t="str">
        <f>+'[1]Access-Mai'!L24</f>
        <v>1</v>
      </c>
      <c r="K24" s="42"/>
      <c r="L24" s="42"/>
      <c r="M24" s="42"/>
      <c r="N24" s="42">
        <f t="shared" si="0"/>
        <v>0</v>
      </c>
      <c r="O24" s="42">
        <v>0</v>
      </c>
      <c r="P24" s="42">
        <f>'[1]Access-Mai'!M24-'[1]Access-Mai'!N24</f>
        <v>396525.58</v>
      </c>
      <c r="Q24" s="42">
        <f>'[1]Access-Mai'!O24</f>
        <v>0</v>
      </c>
      <c r="R24" s="42">
        <f t="shared" si="1"/>
        <v>396525.58</v>
      </c>
      <c r="S24" s="42">
        <f>'[1]Access-Mai'!P24</f>
        <v>396525.58</v>
      </c>
      <c r="T24" s="45">
        <f t="shared" si="2"/>
        <v>1</v>
      </c>
      <c r="U24" s="42">
        <f>'[1]Access-Mai'!Q24</f>
        <v>396525.58</v>
      </c>
      <c r="V24" s="45">
        <f t="shared" si="3"/>
        <v>1</v>
      </c>
      <c r="W24" s="42">
        <f>'[1]Access-Mai'!R24</f>
        <v>396525.58</v>
      </c>
      <c r="X24" s="45">
        <f t="shared" si="4"/>
        <v>1</v>
      </c>
    </row>
    <row r="25" spans="1:27" ht="28.5" customHeight="1" thickBot="1" x14ac:dyDescent="0.25">
      <c r="A25" s="46" t="str">
        <f>+'[1]Access-Mai'!A25</f>
        <v>12104</v>
      </c>
      <c r="B25" s="47" t="str">
        <f>+'[1]Access-Mai'!B25</f>
        <v>TRIBUNAL REGIONAL FEDERAL DA 3A. REGIAO</v>
      </c>
      <c r="C25" s="46" t="str">
        <f>CONCATENATE('[1]Access-Mai'!C25,".",'[1]Access-Mai'!D25)</f>
        <v>28.846</v>
      </c>
      <c r="D25" s="46" t="str">
        <f>CONCATENATE('[1]Access-Mai'!E25,".",'[1]Access-Mai'!G25)</f>
        <v>0909.0536</v>
      </c>
      <c r="E25" s="47" t="str">
        <f>+'[1]Access-Mai'!F25</f>
        <v>OPERACOES ESPECIAIS: OUTROS ENCARGOS ESPECIAIS</v>
      </c>
      <c r="F25" s="47" t="str">
        <f>+'[1]Access-Mai'!H25</f>
        <v>BENEFICIOS DE LEGISLACAO ESPECIAL</v>
      </c>
      <c r="G25" s="46" t="str">
        <f>IF('[1]Access-Mai'!I25="1","F","S")</f>
        <v>S</v>
      </c>
      <c r="H25" s="46" t="str">
        <f>+'[1]Access-Mai'!J25</f>
        <v>1000</v>
      </c>
      <c r="I25" s="47" t="str">
        <f>+'[1]Access-Mai'!K25</f>
        <v>RECURSOS LIVRES DA UNIAO</v>
      </c>
      <c r="J25" s="46" t="str">
        <f>+'[1]Access-Mai'!L25</f>
        <v>3</v>
      </c>
      <c r="K25" s="42"/>
      <c r="L25" s="42"/>
      <c r="M25" s="42"/>
      <c r="N25" s="42">
        <f t="shared" si="0"/>
        <v>0</v>
      </c>
      <c r="O25" s="42">
        <v>0</v>
      </c>
      <c r="P25" s="42">
        <f>'[1]Access-Mai'!M25-'[1]Access-Mai'!N25</f>
        <v>32000</v>
      </c>
      <c r="Q25" s="42">
        <f>'[1]Access-Mai'!O25</f>
        <v>0</v>
      </c>
      <c r="R25" s="42">
        <f t="shared" si="1"/>
        <v>32000</v>
      </c>
      <c r="S25" s="42">
        <f>'[1]Access-Mai'!P25</f>
        <v>0</v>
      </c>
      <c r="T25" s="45">
        <f t="shared" si="2"/>
        <v>0</v>
      </c>
      <c r="U25" s="42">
        <f>'[1]Access-Mai'!Q25</f>
        <v>0</v>
      </c>
      <c r="V25" s="45">
        <f t="shared" si="3"/>
        <v>0</v>
      </c>
      <c r="W25" s="42">
        <f>'[1]Access-Mai'!R25</f>
        <v>0</v>
      </c>
      <c r="X25" s="45">
        <f t="shared" si="4"/>
        <v>0</v>
      </c>
    </row>
    <row r="26" spans="1:27" ht="28.5" customHeight="1" thickBot="1" x14ac:dyDescent="0.25">
      <c r="A26" s="56" t="s">
        <v>48</v>
      </c>
      <c r="B26" s="57"/>
      <c r="C26" s="57"/>
      <c r="D26" s="57"/>
      <c r="E26" s="57"/>
      <c r="F26" s="57"/>
      <c r="G26" s="57"/>
      <c r="H26" s="57"/>
      <c r="I26" s="57"/>
      <c r="J26" s="58"/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f>SUM(P10:P25)</f>
        <v>510455901.63</v>
      </c>
      <c r="Q26" s="59">
        <f>SUM(Q10:Q25)</f>
        <v>0</v>
      </c>
      <c r="R26" s="59">
        <f>SUM(R10:R25)</f>
        <v>510455901.63</v>
      </c>
      <c r="S26" s="59">
        <f>SUM(S10:S25)</f>
        <v>476759276.00999999</v>
      </c>
      <c r="T26" s="60">
        <f t="shared" si="2"/>
        <v>0.93398719553951848</v>
      </c>
      <c r="U26" s="59">
        <f>SUM(U10:U25)</f>
        <v>399118743.89999998</v>
      </c>
      <c r="V26" s="60">
        <f t="shared" si="3"/>
        <v>0.78188682435745083</v>
      </c>
      <c r="W26" s="59">
        <f>SUM(W10:W25)</f>
        <v>358022859.12999994</v>
      </c>
      <c r="X26" s="60">
        <f t="shared" si="4"/>
        <v>0.70137862641366822</v>
      </c>
    </row>
    <row r="27" spans="1:27" ht="12.75" x14ac:dyDescent="0.2">
      <c r="A27" s="61" t="s">
        <v>49</v>
      </c>
      <c r="B27" s="61"/>
      <c r="C27" s="61"/>
      <c r="D27" s="61"/>
      <c r="E27" s="61"/>
      <c r="F27" s="61"/>
      <c r="G27" s="61"/>
      <c r="H27" s="62"/>
      <c r="I27" s="62"/>
      <c r="J27" s="62"/>
      <c r="K27" s="61"/>
      <c r="L27" s="61"/>
      <c r="M27" s="61"/>
      <c r="N27" s="61"/>
      <c r="O27" s="61"/>
      <c r="P27" s="61"/>
      <c r="Q27" s="61"/>
      <c r="R27" s="63"/>
      <c r="S27" s="61"/>
      <c r="T27" s="61"/>
      <c r="U27" s="64"/>
      <c r="V27" s="61"/>
      <c r="W27" s="64"/>
      <c r="X27" s="61"/>
    </row>
    <row r="28" spans="1:27" ht="12.75" x14ac:dyDescent="0.2">
      <c r="A28" s="61" t="s">
        <v>50</v>
      </c>
      <c r="B28" s="65"/>
      <c r="C28" s="61"/>
      <c r="D28" s="61"/>
      <c r="E28" s="61"/>
      <c r="F28" s="61"/>
      <c r="G28" s="61"/>
      <c r="H28" s="62"/>
      <c r="I28" s="62"/>
      <c r="J28" s="62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4"/>
      <c r="V28" s="61"/>
      <c r="W28" s="64"/>
      <c r="X28" s="61"/>
    </row>
    <row r="29" spans="1:27" ht="12.75" x14ac:dyDescent="0.2">
      <c r="A29" s="61"/>
      <c r="B29" s="65"/>
      <c r="C29" s="61"/>
      <c r="D29" s="61"/>
      <c r="E29" s="61"/>
      <c r="F29" s="61"/>
      <c r="G29" s="61"/>
      <c r="H29" s="62"/>
      <c r="I29" s="62"/>
      <c r="J29" s="62"/>
      <c r="K29" s="61"/>
      <c r="L29" s="61"/>
      <c r="M29" s="61"/>
      <c r="N29" s="66"/>
      <c r="O29" s="61"/>
      <c r="P29" s="61"/>
      <c r="Q29" s="61"/>
      <c r="R29" s="61"/>
      <c r="S29" s="61"/>
      <c r="T29" s="61"/>
      <c r="U29" s="64"/>
      <c r="V29" s="61"/>
      <c r="W29" s="64"/>
      <c r="X29" s="61"/>
    </row>
    <row r="30" spans="1:27" ht="15.75" customHeight="1" x14ac:dyDescent="0.2">
      <c r="P30" s="71"/>
    </row>
    <row r="31" spans="1:27" ht="15.75" customHeight="1" x14ac:dyDescent="0.2">
      <c r="M31" s="68"/>
      <c r="N31" s="73"/>
      <c r="O31" s="73"/>
      <c r="P31" s="73"/>
      <c r="Q31" s="73"/>
      <c r="S31" s="73"/>
      <c r="T31" s="73"/>
      <c r="U31" s="73"/>
      <c r="V31" s="73"/>
      <c r="W31" s="73"/>
      <c r="X31"/>
      <c r="Y31"/>
      <c r="Z31"/>
    </row>
    <row r="32" spans="1:27" ht="15.75" customHeight="1" x14ac:dyDescent="0.2">
      <c r="M32" s="74"/>
      <c r="N32" s="74"/>
      <c r="O32" s="74"/>
      <c r="P32" s="74"/>
      <c r="Q32" s="74"/>
      <c r="R32" s="74"/>
      <c r="S32" s="75"/>
      <c r="T32" s="75"/>
      <c r="U32" s="75"/>
      <c r="V32" s="76"/>
      <c r="W32" s="77"/>
      <c r="X32" s="76"/>
      <c r="Y32" s="76"/>
      <c r="Z32" s="76"/>
      <c r="AA32" s="76"/>
    </row>
    <row r="33" spans="13:30" ht="15.75" customHeight="1" x14ac:dyDescent="0.2">
      <c r="M33" s="74"/>
      <c r="N33" s="74"/>
      <c r="O33" s="74"/>
      <c r="P33" s="74"/>
      <c r="Q33" s="74"/>
      <c r="R33" s="74"/>
      <c r="S33" s="75"/>
      <c r="T33" s="75"/>
      <c r="U33" s="75"/>
      <c r="V33" s="76"/>
      <c r="W33" s="77"/>
      <c r="X33" s="76"/>
      <c r="Y33" s="76"/>
      <c r="Z33" s="76"/>
      <c r="AA33" s="76"/>
    </row>
    <row r="34" spans="13:30" ht="15.75" customHeight="1" x14ac:dyDescent="0.2">
      <c r="M34" s="74"/>
      <c r="N34" s="74"/>
      <c r="O34" s="74"/>
      <c r="P34" s="74"/>
      <c r="Q34" s="74"/>
      <c r="R34" s="74"/>
      <c r="S34" s="75"/>
      <c r="T34" s="75"/>
      <c r="U34" s="75"/>
      <c r="V34" s="76"/>
      <c r="W34" s="77"/>
      <c r="X34" s="76"/>
      <c r="Y34" s="76"/>
      <c r="Z34" s="76"/>
      <c r="AA34" s="76"/>
    </row>
    <row r="35" spans="13:30" ht="15.75" customHeight="1" x14ac:dyDescent="0.2">
      <c r="M35" s="74"/>
      <c r="N35" s="74"/>
      <c r="O35" s="74"/>
      <c r="P35" s="74"/>
      <c r="Q35" s="74"/>
      <c r="R35" s="74"/>
      <c r="S35" s="75"/>
      <c r="T35" s="75"/>
      <c r="U35" s="75"/>
      <c r="V35" s="76"/>
      <c r="W35" s="77"/>
      <c r="X35" s="76"/>
      <c r="Y35" s="76"/>
      <c r="Z35" s="76"/>
      <c r="AA35" s="76"/>
    </row>
    <row r="36" spans="13:30" ht="15.75" customHeight="1" x14ac:dyDescent="0.25">
      <c r="M36" s="74"/>
      <c r="N36" s="74"/>
      <c r="O36" s="74"/>
      <c r="P36" s="74"/>
      <c r="Q36" s="74"/>
      <c r="R36" s="78"/>
      <c r="S36" s="79"/>
      <c r="T36" s="74"/>
      <c r="U36" s="80"/>
      <c r="V36" s="76"/>
      <c r="W36" s="81"/>
      <c r="X36" s="76"/>
      <c r="Y36" s="76"/>
      <c r="Z36" s="76"/>
      <c r="AA36" s="76"/>
    </row>
    <row r="37" spans="13:30" ht="15.75" customHeight="1" x14ac:dyDescent="0.2">
      <c r="M37" s="82"/>
      <c r="N37" s="82"/>
      <c r="O37" s="82"/>
      <c r="P37" s="83"/>
      <c r="Q37" s="82"/>
      <c r="R37" s="83"/>
      <c r="S37" s="82"/>
      <c r="T37" s="83"/>
      <c r="U37" s="84"/>
      <c r="V37" s="76"/>
      <c r="W37" s="76"/>
      <c r="X37" s="76"/>
      <c r="Y37" s="76"/>
      <c r="Z37" s="76"/>
      <c r="AA37" s="76"/>
    </row>
    <row r="38" spans="13:30" ht="15.75" customHeight="1" x14ac:dyDescent="0.3">
      <c r="M38" s="85"/>
      <c r="AA38" s="86"/>
    </row>
    <row r="39" spans="13:30" ht="15.75" customHeight="1" x14ac:dyDescent="0.2"/>
    <row r="40" spans="13:30" ht="15.75" customHeight="1" x14ac:dyDescent="0.2"/>
    <row r="41" spans="13:30" ht="15.75" customHeight="1" x14ac:dyDescent="0.3">
      <c r="R41" s="85"/>
    </row>
    <row r="42" spans="13:30" ht="15.75" customHeight="1" x14ac:dyDescent="0.2"/>
    <row r="43" spans="13:30" ht="15.75" customHeight="1" x14ac:dyDescent="0.2"/>
    <row r="44" spans="13:30" ht="15.75" customHeight="1" x14ac:dyDescent="0.2">
      <c r="AD44" s="87"/>
    </row>
    <row r="45" spans="13:30" ht="15.75" customHeight="1" x14ac:dyDescent="0.2">
      <c r="AD45" s="88"/>
    </row>
    <row r="46" spans="13:30" ht="15.75" customHeight="1" x14ac:dyDescent="0.2"/>
    <row r="47" spans="13:30" ht="15.75" customHeight="1" x14ac:dyDescent="0.2"/>
    <row r="48" spans="13:30" ht="15.75" customHeight="1" x14ac:dyDescent="0.2"/>
    <row r="49" spans="7:40" ht="15.75" customHeight="1" x14ac:dyDescent="0.2"/>
    <row r="50" spans="7:40" ht="15.75" customHeight="1" x14ac:dyDescent="0.2"/>
    <row r="51" spans="7:40" ht="15.75" customHeight="1" x14ac:dyDescent="0.2"/>
    <row r="52" spans="7:40" ht="15.75" customHeight="1" x14ac:dyDescent="0.2">
      <c r="X52" s="89"/>
      <c r="Y52" s="89"/>
      <c r="Z52" s="89"/>
      <c r="AA52" s="89"/>
      <c r="AB52" s="89"/>
    </row>
    <row r="53" spans="7:40" ht="15.75" customHeight="1" x14ac:dyDescent="0.2">
      <c r="W53" s="67"/>
    </row>
    <row r="54" spans="7:40" ht="15.75" customHeight="1" x14ac:dyDescent="0.2">
      <c r="O54" s="90"/>
      <c r="W54" s="89"/>
      <c r="AB54" s="91"/>
    </row>
    <row r="55" spans="7:40" s="69" customFormat="1" ht="15.75" customHeight="1" x14ac:dyDescent="0.2">
      <c r="G55" s="70"/>
      <c r="H55" s="70"/>
      <c r="I55" s="70"/>
      <c r="J55" s="70"/>
      <c r="K55" s="70"/>
      <c r="L55" s="70"/>
      <c r="M55" s="70"/>
      <c r="N55" s="70"/>
      <c r="O55" s="70"/>
      <c r="P55" s="72"/>
      <c r="Q55" s="70"/>
      <c r="R55" s="72"/>
      <c r="S55" s="70"/>
      <c r="T55" s="72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7:40" s="69" customFormat="1" ht="15.75" customHeight="1" x14ac:dyDescent="0.2">
      <c r="G56" s="70"/>
      <c r="H56" s="70"/>
      <c r="I56" s="70"/>
      <c r="J56" s="70"/>
      <c r="K56" s="70"/>
      <c r="L56" s="70"/>
      <c r="M56" s="70"/>
      <c r="N56" s="70"/>
      <c r="O56" s="70"/>
      <c r="P56" s="72"/>
      <c r="Q56" s="70"/>
      <c r="R56" s="72"/>
      <c r="S56" s="70"/>
      <c r="T56" s="72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7:40" s="69" customFormat="1" ht="15.75" customHeight="1" x14ac:dyDescent="0.2">
      <c r="G57" s="70"/>
      <c r="H57" s="70"/>
      <c r="I57" s="70"/>
      <c r="J57" s="70"/>
      <c r="K57" s="70"/>
      <c r="L57" s="70"/>
      <c r="M57" s="70"/>
      <c r="N57" s="70"/>
      <c r="O57" s="70"/>
      <c r="P57" s="72"/>
      <c r="Q57" s="70"/>
      <c r="R57" s="72"/>
      <c r="S57" s="70"/>
      <c r="T57" s="72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7:40" s="69" customFormat="1" ht="15.75" customHeight="1" x14ac:dyDescent="0.2">
      <c r="G58" s="70"/>
      <c r="H58" s="70"/>
      <c r="I58" s="70"/>
      <c r="J58" s="70"/>
      <c r="K58" s="70"/>
      <c r="L58" s="70"/>
      <c r="M58" s="70"/>
      <c r="N58" s="70"/>
      <c r="O58" s="70"/>
      <c r="P58" s="72"/>
      <c r="Q58" s="70"/>
      <c r="R58" s="72"/>
      <c r="S58" s="70"/>
      <c r="T58" s="72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7:40" s="69" customFormat="1" ht="15.75" customHeight="1" x14ac:dyDescent="0.2">
      <c r="G59" s="70"/>
      <c r="H59" s="70"/>
      <c r="I59" s="70"/>
      <c r="J59" s="70"/>
      <c r="K59" s="70"/>
      <c r="L59" s="70"/>
      <c r="M59" s="70"/>
      <c r="N59" s="70"/>
      <c r="O59" s="70"/>
      <c r="P59" s="72"/>
      <c r="Q59" s="70"/>
      <c r="R59" s="72"/>
      <c r="S59" s="70"/>
      <c r="T59" s="72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7:40" s="69" customFormat="1" ht="15.75" customHeight="1" x14ac:dyDescent="0.2">
      <c r="G60" s="70"/>
      <c r="H60" s="70"/>
      <c r="I60" s="70"/>
      <c r="J60" s="70"/>
      <c r="K60" s="70"/>
      <c r="L60" s="70"/>
      <c r="M60" s="70"/>
      <c r="N60" s="70"/>
      <c r="O60" s="70"/>
      <c r="P60" s="72"/>
      <c r="Q60" s="70"/>
      <c r="R60" s="72"/>
      <c r="S60" s="70"/>
      <c r="T60" s="72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7:40" s="69" customFormat="1" ht="15.75" customHeight="1" x14ac:dyDescent="0.2">
      <c r="G61" s="70"/>
      <c r="H61" s="70"/>
      <c r="I61" s="70"/>
      <c r="J61" s="70"/>
      <c r="K61" s="70"/>
      <c r="L61" s="70"/>
      <c r="M61" s="70"/>
      <c r="N61" s="70"/>
      <c r="O61" s="70"/>
      <c r="P61" s="72"/>
      <c r="Q61" s="70"/>
      <c r="R61" s="72"/>
      <c r="S61" s="70"/>
      <c r="T61" s="72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7:40" s="69" customFormat="1" ht="15.75" customHeight="1" x14ac:dyDescent="0.2">
      <c r="G62" s="70"/>
      <c r="H62" s="70"/>
      <c r="I62" s="70"/>
      <c r="J62" s="70"/>
      <c r="K62" s="70"/>
      <c r="L62" s="70"/>
      <c r="M62" s="70"/>
      <c r="N62" s="70"/>
      <c r="O62" s="70"/>
      <c r="P62" s="72"/>
      <c r="Q62" s="70"/>
      <c r="R62" s="72"/>
      <c r="S62" s="70"/>
      <c r="T62" s="72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7:40" s="69" customFormat="1" ht="15.75" customHeight="1" x14ac:dyDescent="0.2">
      <c r="G63" s="70"/>
      <c r="H63" s="70"/>
      <c r="I63" s="70"/>
      <c r="J63" s="70"/>
      <c r="K63" s="70"/>
      <c r="L63" s="70"/>
      <c r="M63" s="70"/>
      <c r="N63" s="70"/>
      <c r="O63" s="70"/>
      <c r="P63" s="72"/>
      <c r="Q63" s="70"/>
      <c r="R63" s="72"/>
      <c r="S63" s="70"/>
      <c r="T63" s="72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7:40" s="69" customFormat="1" ht="15.75" customHeight="1" x14ac:dyDescent="0.2">
      <c r="G64" s="70"/>
      <c r="H64" s="70"/>
      <c r="I64" s="70"/>
      <c r="J64" s="70"/>
      <c r="K64" s="70"/>
      <c r="L64" s="70"/>
      <c r="M64" s="70"/>
      <c r="N64" s="70"/>
      <c r="O64" s="70"/>
      <c r="P64" s="72"/>
      <c r="Q64" s="70"/>
      <c r="R64" s="72"/>
      <c r="S64" s="70"/>
      <c r="T64" s="72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7:40" s="69" customFormat="1" ht="15.75" customHeight="1" x14ac:dyDescent="0.2">
      <c r="G65" s="70"/>
      <c r="H65" s="70"/>
      <c r="I65" s="70"/>
      <c r="J65" s="70"/>
      <c r="K65" s="70"/>
      <c r="L65" s="70"/>
      <c r="M65" s="70"/>
      <c r="N65" s="70"/>
      <c r="O65" s="70"/>
      <c r="P65" s="72"/>
      <c r="Q65" s="70"/>
      <c r="R65" s="72"/>
      <c r="S65" s="70"/>
      <c r="T65" s="72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7:40" s="69" customFormat="1" ht="15.75" customHeight="1" x14ac:dyDescent="0.2">
      <c r="G66" s="70"/>
      <c r="H66" s="70"/>
      <c r="I66" s="70"/>
      <c r="J66" s="70"/>
      <c r="K66" s="70"/>
      <c r="L66" s="70"/>
      <c r="M66" s="70"/>
      <c r="N66" s="70"/>
      <c r="O66" s="70"/>
      <c r="P66" s="72"/>
      <c r="Q66" s="70"/>
      <c r="R66" s="72"/>
      <c r="S66" s="70"/>
      <c r="T66" s="72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7:40" s="69" customFormat="1" ht="15.75" customHeight="1" x14ac:dyDescent="0.2">
      <c r="G67" s="70"/>
      <c r="H67" s="70"/>
      <c r="I67" s="70"/>
      <c r="J67" s="70"/>
      <c r="K67" s="70"/>
      <c r="L67" s="70"/>
      <c r="M67" s="70"/>
      <c r="N67" s="70"/>
      <c r="O67" s="70"/>
      <c r="P67" s="72"/>
      <c r="Q67" s="70"/>
      <c r="R67" s="72"/>
      <c r="S67" s="70"/>
      <c r="T67" s="72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7:40" s="69" customFormat="1" ht="15.75" customHeight="1" x14ac:dyDescent="0.2">
      <c r="G68" s="70"/>
      <c r="H68" s="70"/>
      <c r="I68" s="70"/>
      <c r="J68" s="70"/>
      <c r="K68" s="70"/>
      <c r="L68" s="70"/>
      <c r="M68" s="70"/>
      <c r="N68" s="70"/>
      <c r="O68" s="70"/>
      <c r="P68" s="72"/>
      <c r="Q68" s="70"/>
      <c r="R68" s="72"/>
      <c r="S68" s="70"/>
      <c r="T68" s="72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7:40" s="69" customFormat="1" ht="15.75" customHeight="1" x14ac:dyDescent="0.2">
      <c r="G69" s="70"/>
      <c r="H69" s="70"/>
      <c r="I69" s="70"/>
      <c r="J69" s="70"/>
      <c r="K69" s="70"/>
      <c r="L69" s="70"/>
      <c r="M69" s="70"/>
      <c r="N69" s="70"/>
      <c r="O69" s="70"/>
      <c r="P69" s="72"/>
      <c r="Q69" s="70"/>
      <c r="R69" s="72"/>
      <c r="S69" s="70"/>
      <c r="T69" s="72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</sheetData>
  <mergeCells count="17">
    <mergeCell ref="A26:J26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</vt:lpstr>
      <vt:lpstr>Mai!Area_de_impressao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2025-06-16T19:13:24Z</dcterms:created>
  <dcterms:modified xsi:type="dcterms:W3CDTF">2025-06-16T19:13:49Z</dcterms:modified>
</cp:coreProperties>
</file>