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I\090029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P25" i="1"/>
  <c r="O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O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O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O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Q21" i="1"/>
  <c r="P21" i="1"/>
  <c r="O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O20" i="1"/>
  <c r="R20" i="1" s="1"/>
  <c r="V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O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O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Q17" i="1"/>
  <c r="P17" i="1"/>
  <c r="O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O16" i="1"/>
  <c r="R16" i="1" s="1"/>
  <c r="V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O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O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Q13" i="1"/>
  <c r="P13" i="1"/>
  <c r="O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O12" i="1"/>
  <c r="R12" i="1" s="1"/>
  <c r="V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O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26" i="1" s="1"/>
  <c r="Q10" i="1"/>
  <c r="Q26" i="1" s="1"/>
  <c r="P10" i="1"/>
  <c r="P26" i="1" s="1"/>
  <c r="O10" i="1"/>
  <c r="R10" i="1" s="1"/>
  <c r="X10" i="1" s="1"/>
  <c r="N10" i="1"/>
  <c r="J10" i="1"/>
  <c r="I10" i="1"/>
  <c r="H10" i="1"/>
  <c r="G10" i="1"/>
  <c r="F10" i="1"/>
  <c r="E10" i="1"/>
  <c r="D10" i="1"/>
  <c r="C10" i="1"/>
  <c r="B10" i="1"/>
  <c r="A10" i="1"/>
  <c r="V22" i="1" l="1"/>
  <c r="X22" i="1"/>
  <c r="V18" i="1"/>
  <c r="X18" i="1"/>
  <c r="V14" i="1"/>
  <c r="X14" i="1"/>
  <c r="W26" i="1"/>
  <c r="R23" i="1"/>
  <c r="V23" i="1" s="1"/>
  <c r="R11" i="1"/>
  <c r="X11" i="1" s="1"/>
  <c r="R15" i="1"/>
  <c r="X15" i="1" s="1"/>
  <c r="R19" i="1"/>
  <c r="T19" i="1" s="1"/>
  <c r="X13" i="1"/>
  <c r="X21" i="1"/>
  <c r="R24" i="1"/>
  <c r="X25" i="1"/>
  <c r="V25" i="1"/>
  <c r="T25" i="1"/>
  <c r="T11" i="1"/>
  <c r="V24" i="1"/>
  <c r="T24" i="1"/>
  <c r="X24" i="1"/>
  <c r="X16" i="1"/>
  <c r="X20" i="1"/>
  <c r="R26" i="1"/>
  <c r="X12" i="1"/>
  <c r="T10" i="1"/>
  <c r="T14" i="1"/>
  <c r="T18" i="1"/>
  <c r="T22" i="1"/>
  <c r="U26" i="1"/>
  <c r="V10" i="1"/>
  <c r="T13" i="1"/>
  <c r="T17" i="1"/>
  <c r="T21" i="1"/>
  <c r="V21" i="1"/>
  <c r="T12" i="1"/>
  <c r="T16" i="1"/>
  <c r="T20" i="1"/>
  <c r="V13" i="1"/>
  <c r="X17" i="1"/>
  <c r="T23" i="1" l="1"/>
  <c r="V15" i="1"/>
  <c r="X19" i="1"/>
  <c r="X23" i="1"/>
  <c r="T15" i="1"/>
  <c r="V19" i="1"/>
  <c r="V11" i="1"/>
  <c r="X26" i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<sst xmlns="http://schemas.openxmlformats.org/spreadsheetml/2006/main" count="55" uniqueCount="51">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</sst>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8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9" xfId="4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4" fontId="4" fillId="0" borderId="0" xfId="0" applyNumberFormat="1" applyFont="1" applyFill="1"/>
    <xf numFmtId="0" fontId="4" fillId="0" borderId="0" xfId="0" applyFont="1" applyFill="1"/>
    <xf numFmtId="2" fontId="4" fillId="0" borderId="0" xfId="0" applyNumberFormat="1" applyFon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50777.18</v>
          </cell>
          <cell r="O10">
            <v>0</v>
          </cell>
          <cell r="Q10">
            <v>46586.53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331</v>
          </cell>
          <cell r="E11" t="str">
            <v>0033</v>
          </cell>
          <cell r="F11" t="str">
            <v>PROGRAMA DE GESTAO E MANUTENCAO DO PODER JUDICIARIO</v>
          </cell>
          <cell r="G11" t="str">
            <v>2004</v>
          </cell>
          <cell r="H11" t="str">
            <v>ASSISTENCIA MEDICA E ODONTOLOGICA AOS SERVIDORES CIVIS, EMPR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  <cell r="O11">
            <v>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4224</v>
          </cell>
          <cell r="H12" t="str">
            <v>ASSISTENCIA JURIDICA A PESSOAS CARENTES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10000</v>
          </cell>
          <cell r="O12">
            <v>0</v>
          </cell>
          <cell r="Q12">
            <v>10000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11607492</v>
          </cell>
          <cell r="O13">
            <v>0</v>
          </cell>
          <cell r="P13">
            <v>34900</v>
          </cell>
          <cell r="Q13">
            <v>3136111.03</v>
          </cell>
          <cell r="R13">
            <v>3950</v>
          </cell>
          <cell r="S13">
            <v>3718.92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53699545</v>
          </cell>
          <cell r="N14">
            <v>6750</v>
          </cell>
          <cell r="O14">
            <v>0</v>
          </cell>
          <cell r="P14">
            <v>0</v>
          </cell>
          <cell r="Q14">
            <v>37267966.979999997</v>
          </cell>
          <cell r="R14">
            <v>13368705.710000001</v>
          </cell>
          <cell r="S14">
            <v>12084719.57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1027</v>
          </cell>
          <cell r="K15" t="str">
            <v>SERV.AFETOS AS ATIVID.ESPECIFICAS DA JUSTICA</v>
          </cell>
          <cell r="L15" t="str">
            <v>3</v>
          </cell>
          <cell r="M15">
            <v>16748689</v>
          </cell>
          <cell r="O15">
            <v>0</v>
          </cell>
          <cell r="Q15">
            <v>16247519.039999999</v>
          </cell>
          <cell r="R15">
            <v>6541236.25</v>
          </cell>
          <cell r="S15">
            <v>5638920.1100000003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265071653.12</v>
          </cell>
          <cell r="O16">
            <v>0</v>
          </cell>
          <cell r="Q16">
            <v>265056867.38999999</v>
          </cell>
          <cell r="R16">
            <v>265054497.34</v>
          </cell>
          <cell r="S16">
            <v>252487221.88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59000</v>
          </cell>
          <cell r="O17">
            <v>0</v>
          </cell>
          <cell r="Q17">
            <v>59000</v>
          </cell>
          <cell r="R17">
            <v>25677.95</v>
          </cell>
          <cell r="S17">
            <v>25677.95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5000000</v>
          </cell>
          <cell r="O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40000</v>
          </cell>
          <cell r="O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39379894</v>
          </cell>
          <cell r="O20">
            <v>0</v>
          </cell>
          <cell r="Q20">
            <v>38962244</v>
          </cell>
          <cell r="R20">
            <v>19292894.190000001</v>
          </cell>
          <cell r="S20">
            <v>15483409.18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34066056.439999998</v>
          </cell>
          <cell r="O21">
            <v>0</v>
          </cell>
          <cell r="Q21">
            <v>34066056.439999998</v>
          </cell>
          <cell r="R21">
            <v>20486840.539999999</v>
          </cell>
          <cell r="S21">
            <v>20486840.539999999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43774007.170000002</v>
          </cell>
          <cell r="O22">
            <v>0</v>
          </cell>
          <cell r="Q22">
            <v>43774007.170000002</v>
          </cell>
          <cell r="R22">
            <v>43774007.170000002</v>
          </cell>
          <cell r="S22">
            <v>43774007.170000002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105335481.7</v>
          </cell>
          <cell r="O23">
            <v>0</v>
          </cell>
          <cell r="Q23">
            <v>105310741.31</v>
          </cell>
          <cell r="R23">
            <v>105310741.31</v>
          </cell>
          <cell r="S23">
            <v>99703723.870000005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- LEI N. 12.618, DE 2012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501071.85</v>
          </cell>
          <cell r="Q24">
            <v>501071.85</v>
          </cell>
          <cell r="R24">
            <v>501071.85</v>
          </cell>
          <cell r="S24">
            <v>501071.85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DE LEGISLACAO ESPECIAL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32000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8" customWidth="1"/>
    <col min="2" max="2" width="35.7109375" style="68" customWidth="1"/>
    <col min="3" max="4" width="15.7109375" style="68" customWidth="1"/>
    <col min="5" max="6" width="55.7109375" style="68" customWidth="1"/>
    <col min="7" max="8" width="8.7109375" style="69" customWidth="1"/>
    <col min="9" max="9" width="35.7109375" style="69" customWidth="1"/>
    <col min="10" max="10" width="8.7109375" style="69" customWidth="1"/>
    <col min="11" max="15" width="16.7109375" style="69" customWidth="1"/>
    <col min="16" max="16" width="16.7109375" style="70" customWidth="1"/>
    <col min="17" max="17" width="16.7109375" style="69" customWidth="1"/>
    <col min="18" max="18" width="16.7109375" style="70" customWidth="1"/>
    <col min="19" max="19" width="16.7109375" style="69" customWidth="1"/>
    <col min="20" max="20" width="8.7109375" style="70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45809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+'[1]Access-Jun'!A10</f>
        <v>12101</v>
      </c>
      <c r="B10" s="39" t="str">
        <f>+'[1]Access-Jun'!B10</f>
        <v>JUSTICA FEDERAL DE PRIMEIRO GRAU</v>
      </c>
      <c r="C10" s="38" t="str">
        <f>CONCATENATE('[1]Access-Jun'!C10,".",'[1]Access-Jun'!D10)</f>
        <v>02.061</v>
      </c>
      <c r="D10" s="38" t="str">
        <f>CONCATENATE('[1]Access-Jun'!E10,".",'[1]Access-Jun'!G10)</f>
        <v>0033.4257</v>
      </c>
      <c r="E10" s="39" t="str">
        <f>+'[1]Access-Jun'!F10</f>
        <v>PROGRAMA DE GESTAO E MANUTENCAO DO PODER JUDICIARIO</v>
      </c>
      <c r="F10" s="40" t="str">
        <f>+'[1]Access-Jun'!H10</f>
        <v>JULGAMENTO DE CAUSAS NA JUSTICA FEDERAL</v>
      </c>
      <c r="G10" s="38" t="str">
        <f>IF('[1]Access-Jun'!I10="1","F","S")</f>
        <v>F</v>
      </c>
      <c r="H10" s="38" t="str">
        <f>+'[1]Access-Jun'!J10</f>
        <v>1000</v>
      </c>
      <c r="I10" s="41" t="str">
        <f>+'[1]Access-Jun'!K10</f>
        <v>RECURSOS LIVRES DA UNIAO</v>
      </c>
      <c r="J10" s="38" t="str">
        <f>+'[1]Access-Jun'!L10</f>
        <v>3</v>
      </c>
      <c r="K10" s="42"/>
      <c r="L10" s="42"/>
      <c r="M10" s="42"/>
      <c r="N10" s="42">
        <f>+K10+L10-M10</f>
        <v>0</v>
      </c>
      <c r="O10" s="42">
        <f>'[1]Access-Jun'!P10</f>
        <v>0</v>
      </c>
      <c r="P10" s="42">
        <f>'[1]Access-Jun'!M10-'[1]Access-Jun'!N10</f>
        <v>50777.18</v>
      </c>
      <c r="Q10" s="43">
        <f>'[1]Access-Jun'!O10</f>
        <v>0</v>
      </c>
      <c r="R10" s="44">
        <f>N10-O10+P10+Q10</f>
        <v>50777.18</v>
      </c>
      <c r="S10" s="42">
        <f>'[1]Access-Jun'!Q10</f>
        <v>46586.53</v>
      </c>
      <c r="T10" s="45">
        <f>IF(R10&gt;0,S10/R10,0)</f>
        <v>0.91746981616545065</v>
      </c>
      <c r="U10" s="42">
        <f>'[1]Access-Jun'!R10</f>
        <v>0</v>
      </c>
      <c r="V10" s="45">
        <f>IF(R10&gt;0,U10/R10,0)</f>
        <v>0</v>
      </c>
      <c r="W10" s="42">
        <f>'[1]Access-Jun'!S10</f>
        <v>0</v>
      </c>
      <c r="X10" s="45">
        <f>IF(R10&gt;0,W10/R10,0)</f>
        <v>0</v>
      </c>
    </row>
    <row r="11" spans="1:24" ht="28.5" customHeight="1" x14ac:dyDescent="0.2">
      <c r="A11" s="46" t="str">
        <f>+'[1]Access-Jun'!A11</f>
        <v>12101</v>
      </c>
      <c r="B11" s="47" t="str">
        <f>+'[1]Access-Jun'!B11</f>
        <v>JUSTICA FEDERAL DE PRIMEIRO GRAU</v>
      </c>
      <c r="C11" s="46" t="str">
        <f>CONCATENATE('[1]Access-Jun'!C11,".",'[1]Access-Jun'!D11)</f>
        <v>02.331</v>
      </c>
      <c r="D11" s="46" t="str">
        <f>CONCATENATE('[1]Access-Jun'!E11,".",'[1]Access-Jun'!G11)</f>
        <v>0033.2004</v>
      </c>
      <c r="E11" s="47" t="str">
        <f>+'[1]Access-Jun'!F11</f>
        <v>PROGRAMA DE GESTAO E MANUTENCAO DO PODER JUDICIARIO</v>
      </c>
      <c r="F11" s="48" t="str">
        <f>+'[1]Access-Jun'!H11</f>
        <v>ASSISTENCIA MEDICA E ODONTOLOGICA AOS SERVIDORES CIVIS, EMPR</v>
      </c>
      <c r="G11" s="46" t="str">
        <f>IF('[1]Access-Jun'!I11="1","F","S")</f>
        <v>F</v>
      </c>
      <c r="H11" s="46" t="str">
        <f>+'[1]Access-Jun'!J11</f>
        <v>1000</v>
      </c>
      <c r="I11" s="49" t="str">
        <f>+'[1]Access-Jun'!K11</f>
        <v>RECURSOS LIVRES DA UNIAO</v>
      </c>
      <c r="J11" s="46" t="str">
        <f>+'[1]Access-Jun'!L11</f>
        <v>3</v>
      </c>
      <c r="K11" s="42"/>
      <c r="L11" s="42"/>
      <c r="M11" s="42"/>
      <c r="N11" s="42">
        <f t="shared" ref="N11:N25" si="0">+K11+L11-M11</f>
        <v>0</v>
      </c>
      <c r="O11" s="42">
        <f>'[1]Access-Jun'!P11</f>
        <v>0</v>
      </c>
      <c r="P11" s="42">
        <f>'[1]Access-Jun'!M11-'[1]Access-Jun'!N11</f>
        <v>0</v>
      </c>
      <c r="Q11" s="42">
        <f>'[1]Access-Jun'!O11</f>
        <v>0</v>
      </c>
      <c r="R11" s="44">
        <f t="shared" ref="R11:R25" si="1">N11-O11+P11+Q11</f>
        <v>0</v>
      </c>
      <c r="S11" s="42">
        <f>'[1]Access-Jun'!Q11</f>
        <v>0</v>
      </c>
      <c r="T11" s="45">
        <f t="shared" ref="T11:T26" si="2">IF(R11&gt;0,S11/R11,0)</f>
        <v>0</v>
      </c>
      <c r="U11" s="42">
        <f>'[1]Access-Jun'!R11</f>
        <v>0</v>
      </c>
      <c r="V11" s="45">
        <f t="shared" ref="V11:V26" si="3">IF(R11&gt;0,U11/R11,0)</f>
        <v>0</v>
      </c>
      <c r="W11" s="42">
        <f>'[1]Access-Jun'!S11</f>
        <v>0</v>
      </c>
      <c r="X11" s="45">
        <f t="shared" ref="X11:X26" si="4">IF(R11&gt;0,W11/R11,0)</f>
        <v>0</v>
      </c>
    </row>
    <row r="12" spans="1:24" ht="28.5" customHeight="1" x14ac:dyDescent="0.2">
      <c r="A12" s="46" t="str">
        <f>+'[1]Access-Jun'!A12</f>
        <v>12104</v>
      </c>
      <c r="B12" s="47" t="str">
        <f>+'[1]Access-Jun'!B12</f>
        <v>TRIBUNAL REGIONAL FEDERAL DA 3A. REGIAO</v>
      </c>
      <c r="C12" s="46" t="str">
        <f>CONCATENATE('[1]Access-Jun'!C12,".",'[1]Access-Jun'!D12)</f>
        <v>02.061</v>
      </c>
      <c r="D12" s="46" t="str">
        <f>CONCATENATE('[1]Access-Jun'!E12,".",'[1]Access-Jun'!G12)</f>
        <v>0033.4224</v>
      </c>
      <c r="E12" s="47" t="str">
        <f>+'[1]Access-Jun'!F12</f>
        <v>PROGRAMA DE GESTAO E MANUTENCAO DO PODER JUDICIARIO</v>
      </c>
      <c r="F12" s="48" t="str">
        <f>+'[1]Access-Jun'!H12</f>
        <v>ASSISTENCIA JURIDICA A PESSOAS CARENTES</v>
      </c>
      <c r="G12" s="46" t="str">
        <f>IF('[1]Access-Jun'!I12="1","F","S")</f>
        <v>F</v>
      </c>
      <c r="H12" s="46" t="str">
        <f>+'[1]Access-Jun'!J12</f>
        <v>1000</v>
      </c>
      <c r="I12" s="49" t="str">
        <f>+'[1]Access-Jun'!K12</f>
        <v>RECURSOS LIVRES DA UNIAO</v>
      </c>
      <c r="J12" s="46" t="str">
        <f>+'[1]Access-Jun'!L12</f>
        <v>3</v>
      </c>
      <c r="K12" s="42"/>
      <c r="L12" s="42"/>
      <c r="M12" s="42"/>
      <c r="N12" s="42">
        <f t="shared" si="0"/>
        <v>0</v>
      </c>
      <c r="O12" s="42">
        <f>'[1]Access-Jun'!P12</f>
        <v>0</v>
      </c>
      <c r="P12" s="42">
        <f>'[1]Access-Jun'!M12-'[1]Access-Jun'!N12</f>
        <v>10000</v>
      </c>
      <c r="Q12" s="42">
        <f>'[1]Access-Jun'!O12</f>
        <v>0</v>
      </c>
      <c r="R12" s="44">
        <f t="shared" si="1"/>
        <v>10000</v>
      </c>
      <c r="S12" s="42">
        <f>'[1]Access-Jun'!Q12</f>
        <v>10000</v>
      </c>
      <c r="T12" s="45">
        <f t="shared" si="2"/>
        <v>1</v>
      </c>
      <c r="U12" s="42">
        <f>'[1]Access-Jun'!R12</f>
        <v>0</v>
      </c>
      <c r="V12" s="45">
        <f t="shared" si="3"/>
        <v>0</v>
      </c>
      <c r="W12" s="42">
        <f>'[1]Access-Jun'!S12</f>
        <v>0</v>
      </c>
      <c r="X12" s="45">
        <f t="shared" si="4"/>
        <v>0</v>
      </c>
    </row>
    <row r="13" spans="1:24" ht="28.5" customHeight="1" x14ac:dyDescent="0.2">
      <c r="A13" s="50" t="str">
        <f>+'[1]Access-Jun'!A13</f>
        <v>12104</v>
      </c>
      <c r="B13" s="51" t="str">
        <f>+'[1]Access-Jun'!B13</f>
        <v>TRIBUNAL REGIONAL FEDERAL DA 3A. REGIAO</v>
      </c>
      <c r="C13" s="52" t="str">
        <f>CONCATENATE('[1]Access-Jun'!C13,".",'[1]Access-Jun'!D13)</f>
        <v>02.061</v>
      </c>
      <c r="D13" s="52" t="str">
        <f>CONCATENATE('[1]Access-Jun'!E13,".",'[1]Access-Jun'!G13)</f>
        <v>0033.4257</v>
      </c>
      <c r="E13" s="51" t="str">
        <f>+'[1]Access-Jun'!F13</f>
        <v>PROGRAMA DE GESTAO E MANUTENCAO DO PODER JUDICIARIO</v>
      </c>
      <c r="F13" s="53" t="str">
        <f>+'[1]Access-Jun'!H13</f>
        <v>JULGAMENTO DE CAUSAS NA JUSTICA FEDERAL</v>
      </c>
      <c r="G13" s="50" t="str">
        <f>IF('[1]Access-Jun'!I13="1","F","S")</f>
        <v>F</v>
      </c>
      <c r="H13" s="50" t="str">
        <f>+'[1]Access-Jun'!J13</f>
        <v>1000</v>
      </c>
      <c r="I13" s="54" t="str">
        <f>+'[1]Access-Jun'!K13</f>
        <v>RECURSOS LIVRES DA UNIAO</v>
      </c>
      <c r="J13" s="50" t="str">
        <f>+'[1]Access-Jun'!L13</f>
        <v>4</v>
      </c>
      <c r="K13" s="42"/>
      <c r="L13" s="42"/>
      <c r="M13" s="42"/>
      <c r="N13" s="42">
        <f t="shared" si="0"/>
        <v>0</v>
      </c>
      <c r="O13" s="42">
        <f>'[1]Access-Jun'!P13</f>
        <v>34900</v>
      </c>
      <c r="P13" s="42">
        <f>'[1]Access-Jun'!M13-'[1]Access-Jun'!N13</f>
        <v>11607492</v>
      </c>
      <c r="Q13" s="42">
        <f>'[1]Access-Jun'!O13</f>
        <v>0</v>
      </c>
      <c r="R13" s="44">
        <f>N13-O13+P13+Q13</f>
        <v>11572592</v>
      </c>
      <c r="S13" s="42">
        <f>'[1]Access-Jun'!Q13</f>
        <v>3136111.03</v>
      </c>
      <c r="T13" s="45">
        <f t="shared" si="2"/>
        <v>0.27099469418778438</v>
      </c>
      <c r="U13" s="42">
        <f>'[1]Access-Jun'!R13</f>
        <v>3950</v>
      </c>
      <c r="V13" s="45">
        <f t="shared" si="3"/>
        <v>3.4132370691025829E-4</v>
      </c>
      <c r="W13" s="42">
        <f>'[1]Access-Jun'!S13</f>
        <v>3718.92</v>
      </c>
      <c r="X13" s="45">
        <f t="shared" si="4"/>
        <v>3.2135583800068301E-4</v>
      </c>
    </row>
    <row r="14" spans="1:24" ht="28.5" customHeight="1" x14ac:dyDescent="0.2">
      <c r="A14" s="46" t="str">
        <f>+'[1]Access-Jun'!A14</f>
        <v>12104</v>
      </c>
      <c r="B14" s="47" t="str">
        <f>+'[1]Access-Jun'!B14</f>
        <v>TRIBUNAL REGIONAL FEDERAL DA 3A. REGIAO</v>
      </c>
      <c r="C14" s="46" t="str">
        <f>CONCATENATE('[1]Access-Jun'!C14,".",'[1]Access-Jun'!D14)</f>
        <v>02.061</v>
      </c>
      <c r="D14" s="46" t="str">
        <f>CONCATENATE('[1]Access-Jun'!E14,".",'[1]Access-Jun'!G14)</f>
        <v>0033.4257</v>
      </c>
      <c r="E14" s="47" t="str">
        <f>+'[1]Access-Jun'!F14</f>
        <v>PROGRAMA DE GESTAO E MANUTENCAO DO PODER JUDICIARIO</v>
      </c>
      <c r="F14" s="55" t="str">
        <f>+'[1]Access-Jun'!H14</f>
        <v>JULGAMENTO DE CAUSAS NA JUSTICA FEDERAL</v>
      </c>
      <c r="G14" s="46" t="str">
        <f>IF('[1]Access-Jun'!I14="1","F","S")</f>
        <v>F</v>
      </c>
      <c r="H14" s="46" t="str">
        <f>+'[1]Access-Jun'!J14</f>
        <v>1000</v>
      </c>
      <c r="I14" s="47" t="str">
        <f>+'[1]Access-Jun'!K14</f>
        <v>RECURSOS LIVRES DA UNIAO</v>
      </c>
      <c r="J14" s="46" t="str">
        <f>+'[1]Access-Jun'!L14</f>
        <v>3</v>
      </c>
      <c r="K14" s="42"/>
      <c r="L14" s="42"/>
      <c r="M14" s="42"/>
      <c r="N14" s="42">
        <f t="shared" si="0"/>
        <v>0</v>
      </c>
      <c r="O14" s="42">
        <f>'[1]Access-Jun'!P14</f>
        <v>0</v>
      </c>
      <c r="P14" s="42">
        <f>'[1]Access-Jun'!M14-'[1]Access-Jun'!N14</f>
        <v>53692795</v>
      </c>
      <c r="Q14" s="42">
        <f>'[1]Access-Jun'!O14</f>
        <v>0</v>
      </c>
      <c r="R14" s="44">
        <f t="shared" si="1"/>
        <v>53692795</v>
      </c>
      <c r="S14" s="42">
        <f>'[1]Access-Jun'!Q14</f>
        <v>37267966.979999997</v>
      </c>
      <c r="T14" s="45">
        <f t="shared" si="2"/>
        <v>0.69409623730707248</v>
      </c>
      <c r="U14" s="42">
        <f>'[1]Access-Jun'!R14</f>
        <v>13368705.710000001</v>
      </c>
      <c r="V14" s="45">
        <f t="shared" si="3"/>
        <v>0.24898509585876469</v>
      </c>
      <c r="W14" s="42">
        <f>'[1]Access-Jun'!S14</f>
        <v>12084719.57</v>
      </c>
      <c r="X14" s="45">
        <f t="shared" si="4"/>
        <v>0.2250715309195582</v>
      </c>
    </row>
    <row r="15" spans="1:24" ht="28.5" customHeight="1" x14ac:dyDescent="0.2">
      <c r="A15" s="46" t="str">
        <f>+'[1]Access-Jun'!A15</f>
        <v>12104</v>
      </c>
      <c r="B15" s="47" t="str">
        <f>+'[1]Access-Jun'!B15</f>
        <v>TRIBUNAL REGIONAL FEDERAL DA 3A. REGIAO</v>
      </c>
      <c r="C15" s="46" t="str">
        <f>CONCATENATE('[1]Access-Jun'!C15,".",'[1]Access-Jun'!D15)</f>
        <v>02.061</v>
      </c>
      <c r="D15" s="46" t="str">
        <f>CONCATENATE('[1]Access-Jun'!E15,".",'[1]Access-Jun'!G15)</f>
        <v>0033.4257</v>
      </c>
      <c r="E15" s="47" t="str">
        <f>+'[1]Access-Jun'!F15</f>
        <v>PROGRAMA DE GESTAO E MANUTENCAO DO PODER JUDICIARIO</v>
      </c>
      <c r="F15" s="55" t="str">
        <f>+'[1]Access-Jun'!H15</f>
        <v>JULGAMENTO DE CAUSAS NA JUSTICA FEDERAL</v>
      </c>
      <c r="G15" s="46" t="str">
        <f>IF('[1]Access-Jun'!I15="1","F","S")</f>
        <v>F</v>
      </c>
      <c r="H15" s="46" t="str">
        <f>+'[1]Access-Jun'!J15</f>
        <v>1027</v>
      </c>
      <c r="I15" s="47" t="str">
        <f>+'[1]Access-Jun'!K15</f>
        <v>SERV.AFETOS AS ATIVID.ESPECIFICAS DA JUSTICA</v>
      </c>
      <c r="J15" s="46" t="str">
        <f>+'[1]Access-Jun'!L15</f>
        <v>3</v>
      </c>
      <c r="K15" s="42"/>
      <c r="L15" s="42"/>
      <c r="M15" s="42"/>
      <c r="N15" s="42">
        <f t="shared" si="0"/>
        <v>0</v>
      </c>
      <c r="O15" s="42">
        <f>'[1]Access-Jun'!P15</f>
        <v>0</v>
      </c>
      <c r="P15" s="42">
        <f>'[1]Access-Jun'!M15-'[1]Access-Jun'!N15</f>
        <v>16748689</v>
      </c>
      <c r="Q15" s="42">
        <f>'[1]Access-Jun'!O15</f>
        <v>0</v>
      </c>
      <c r="R15" s="44">
        <f t="shared" si="1"/>
        <v>16748689</v>
      </c>
      <c r="S15" s="42">
        <f>'[1]Access-Jun'!Q15</f>
        <v>16247519.039999999</v>
      </c>
      <c r="T15" s="45">
        <f t="shared" si="2"/>
        <v>0.97007706334507726</v>
      </c>
      <c r="U15" s="42">
        <f>'[1]Access-Jun'!R15</f>
        <v>6541236.25</v>
      </c>
      <c r="V15" s="45">
        <f t="shared" si="3"/>
        <v>0.39055213515517545</v>
      </c>
      <c r="W15" s="42">
        <f>'[1]Access-Jun'!S15</f>
        <v>5638920.1100000003</v>
      </c>
      <c r="X15" s="45">
        <f t="shared" si="4"/>
        <v>0.33667829822381923</v>
      </c>
    </row>
    <row r="16" spans="1:24" ht="28.5" customHeight="1" x14ac:dyDescent="0.2">
      <c r="A16" s="46" t="str">
        <f>+'[1]Access-Jun'!A16</f>
        <v>12104</v>
      </c>
      <c r="B16" s="47" t="str">
        <f>+'[1]Access-Jun'!B16</f>
        <v>TRIBUNAL REGIONAL FEDERAL DA 3A. REGIAO</v>
      </c>
      <c r="C16" s="46" t="str">
        <f>CONCATENATE('[1]Access-Jun'!C16,".",'[1]Access-Jun'!D16)</f>
        <v>02.122</v>
      </c>
      <c r="D16" s="46" t="str">
        <f>CONCATENATE('[1]Access-Jun'!E16,".",'[1]Access-Jun'!G16)</f>
        <v>0033.20TP</v>
      </c>
      <c r="E16" s="47" t="str">
        <f>+'[1]Access-Jun'!F16</f>
        <v>PROGRAMA DE GESTAO E MANUTENCAO DO PODER JUDICIARIO</v>
      </c>
      <c r="F16" s="47" t="str">
        <f>+'[1]Access-Jun'!H16</f>
        <v>ATIVOS CIVIS DA UNIAO</v>
      </c>
      <c r="G16" s="46" t="str">
        <f>IF('[1]Access-Jun'!I16="1","F","S")</f>
        <v>F</v>
      </c>
      <c r="H16" s="46" t="str">
        <f>+'[1]Access-Jun'!J16</f>
        <v>1000</v>
      </c>
      <c r="I16" s="47" t="str">
        <f>+'[1]Access-Jun'!K16</f>
        <v>RECURSOS LIVRES DA UNIAO</v>
      </c>
      <c r="J16" s="46" t="str">
        <f>+'[1]Access-Jun'!L16</f>
        <v>1</v>
      </c>
      <c r="K16" s="42"/>
      <c r="L16" s="42"/>
      <c r="M16" s="42"/>
      <c r="N16" s="42">
        <f t="shared" si="0"/>
        <v>0</v>
      </c>
      <c r="O16" s="42">
        <f>'[1]Access-Jun'!P16</f>
        <v>0</v>
      </c>
      <c r="P16" s="42">
        <f>'[1]Access-Jun'!M16-'[1]Access-Jun'!N16</f>
        <v>265071653.12</v>
      </c>
      <c r="Q16" s="42">
        <f>'[1]Access-Jun'!O16</f>
        <v>0</v>
      </c>
      <c r="R16" s="44">
        <f t="shared" si="1"/>
        <v>265071653.12</v>
      </c>
      <c r="S16" s="42">
        <f>'[1]Access-Jun'!Q16</f>
        <v>265056867.38999999</v>
      </c>
      <c r="T16" s="45">
        <f t="shared" si="2"/>
        <v>0.99994421987479243</v>
      </c>
      <c r="U16" s="42">
        <f>'[1]Access-Jun'!R16</f>
        <v>265054497.34</v>
      </c>
      <c r="V16" s="45">
        <f t="shared" si="3"/>
        <v>0.99993527870748122</v>
      </c>
      <c r="W16" s="42">
        <f>'[1]Access-Jun'!S16</f>
        <v>252487221.88</v>
      </c>
      <c r="X16" s="45">
        <f t="shared" si="4"/>
        <v>0.95252441710806801</v>
      </c>
    </row>
    <row r="17" spans="1:28" ht="28.5" customHeight="1" x14ac:dyDescent="0.2">
      <c r="A17" s="46" t="str">
        <f>+'[1]Access-Jun'!A17</f>
        <v>12104</v>
      </c>
      <c r="B17" s="47" t="str">
        <f>+'[1]Access-Jun'!B17</f>
        <v>TRIBUNAL REGIONAL FEDERAL DA 3A. REGIAO</v>
      </c>
      <c r="C17" s="46" t="str">
        <f>CONCATENATE('[1]Access-Jun'!C17,".",'[1]Access-Jun'!D17)</f>
        <v>02.122</v>
      </c>
      <c r="D17" s="46" t="str">
        <f>CONCATENATE('[1]Access-Jun'!E17,".",'[1]Access-Jun'!G17)</f>
        <v>0033.216H</v>
      </c>
      <c r="E17" s="47" t="str">
        <f>+'[1]Access-Jun'!F17</f>
        <v>PROGRAMA DE GESTAO E MANUTENCAO DO PODER JUDICIARIO</v>
      </c>
      <c r="F17" s="47" t="str">
        <f>+'[1]Access-Jun'!H17</f>
        <v>AJUDA DE CUSTO PARA MORADIA OU AUXILIO-MORADIA A AGENTES PUB</v>
      </c>
      <c r="G17" s="46" t="str">
        <f>IF('[1]Access-Jun'!I17="1","F","S")</f>
        <v>F</v>
      </c>
      <c r="H17" s="46" t="str">
        <f>+'[1]Access-Jun'!J17</f>
        <v>1000</v>
      </c>
      <c r="I17" s="47" t="str">
        <f>+'[1]Access-Jun'!K17</f>
        <v>RECURSOS LIVRES DA UNIAO</v>
      </c>
      <c r="J17" s="46" t="str">
        <f>+'[1]Access-Jun'!L17</f>
        <v>3</v>
      </c>
      <c r="K17" s="42"/>
      <c r="L17" s="42"/>
      <c r="M17" s="42"/>
      <c r="N17" s="42">
        <f t="shared" si="0"/>
        <v>0</v>
      </c>
      <c r="O17" s="42">
        <f>'[1]Access-Jun'!P17</f>
        <v>0</v>
      </c>
      <c r="P17" s="42">
        <f>'[1]Access-Jun'!M17-'[1]Access-Jun'!N17</f>
        <v>59000</v>
      </c>
      <c r="Q17" s="42">
        <f>'[1]Access-Jun'!O17</f>
        <v>0</v>
      </c>
      <c r="R17" s="42">
        <f t="shared" si="1"/>
        <v>59000</v>
      </c>
      <c r="S17" s="42">
        <f>'[1]Access-Jun'!Q17</f>
        <v>59000</v>
      </c>
      <c r="T17" s="45">
        <f t="shared" si="2"/>
        <v>1</v>
      </c>
      <c r="U17" s="42">
        <f>'[1]Access-Jun'!R17</f>
        <v>25677.95</v>
      </c>
      <c r="V17" s="45">
        <f t="shared" si="3"/>
        <v>0.43521949152542372</v>
      </c>
      <c r="W17" s="42">
        <f>'[1]Access-Jun'!S17</f>
        <v>25677.95</v>
      </c>
      <c r="X17" s="45">
        <f t="shared" si="4"/>
        <v>0.43521949152542372</v>
      </c>
    </row>
    <row r="18" spans="1:28" ht="28.5" customHeight="1" x14ac:dyDescent="0.2">
      <c r="A18" s="46" t="str">
        <f>+'[1]Access-Jun'!A18</f>
        <v>12104</v>
      </c>
      <c r="B18" s="47" t="str">
        <f>+'[1]Access-Jun'!B18</f>
        <v>TRIBUNAL REGIONAL FEDERAL DA 3A. REGIAO</v>
      </c>
      <c r="C18" s="46" t="str">
        <f>CONCATENATE('[1]Access-Jun'!C18,".",'[1]Access-Jun'!D18)</f>
        <v>02.122</v>
      </c>
      <c r="D18" s="46" t="str">
        <f>CONCATENATE('[1]Access-Jun'!E18,".",'[1]Access-Jun'!G18)</f>
        <v>0033.219Z</v>
      </c>
      <c r="E18" s="47" t="str">
        <f>+'[1]Access-Jun'!F18</f>
        <v>PROGRAMA DE GESTAO E MANUTENCAO DO PODER JUDICIARIO</v>
      </c>
      <c r="F18" s="47" t="str">
        <f>+'[1]Access-Jun'!H18</f>
        <v>CONSERVACAO E RECUPERACAO DE ATIVOS DE INFRAESTRUTURA DA UNI</v>
      </c>
      <c r="G18" s="46" t="str">
        <f>IF('[1]Access-Jun'!I18="1","F","S")</f>
        <v>F</v>
      </c>
      <c r="H18" s="46" t="str">
        <f>+'[1]Access-Jun'!J18</f>
        <v>1000</v>
      </c>
      <c r="I18" s="47" t="str">
        <f>+'[1]Access-Jun'!K18</f>
        <v>RECURSOS LIVRES DA UNIAO</v>
      </c>
      <c r="J18" s="46" t="str">
        <f>+'[1]Access-Jun'!L18</f>
        <v>4</v>
      </c>
      <c r="K18" s="42"/>
      <c r="L18" s="42"/>
      <c r="M18" s="42"/>
      <c r="N18" s="42">
        <f t="shared" si="0"/>
        <v>0</v>
      </c>
      <c r="O18" s="42">
        <f>'[1]Access-Jun'!P18</f>
        <v>0</v>
      </c>
      <c r="P18" s="42">
        <f>'[1]Access-Jun'!M18-'[1]Access-Jun'!N18</f>
        <v>5000000</v>
      </c>
      <c r="Q18" s="42">
        <f>'[1]Access-Jun'!O18</f>
        <v>0</v>
      </c>
      <c r="R18" s="42">
        <f t="shared" si="1"/>
        <v>5000000</v>
      </c>
      <c r="S18" s="42">
        <f>'[1]Access-Jun'!Q18</f>
        <v>0</v>
      </c>
      <c r="T18" s="45">
        <f t="shared" si="2"/>
        <v>0</v>
      </c>
      <c r="U18" s="42">
        <f>'[1]Access-Jun'!R18</f>
        <v>0</v>
      </c>
      <c r="V18" s="45">
        <f t="shared" si="3"/>
        <v>0</v>
      </c>
      <c r="W18" s="42">
        <f>'[1]Access-Jun'!S18</f>
        <v>0</v>
      </c>
      <c r="X18" s="45">
        <f t="shared" si="4"/>
        <v>0</v>
      </c>
    </row>
    <row r="19" spans="1:28" ht="28.5" customHeight="1" x14ac:dyDescent="0.2">
      <c r="A19" s="46" t="str">
        <f>+'[1]Access-Jun'!A19</f>
        <v>12104</v>
      </c>
      <c r="B19" s="47" t="str">
        <f>+'[1]Access-Jun'!B19</f>
        <v>TRIBUNAL REGIONAL FEDERAL DA 3A. REGIAO</v>
      </c>
      <c r="C19" s="46" t="str">
        <f>CONCATENATE('[1]Access-Jun'!C19,".",'[1]Access-Jun'!D19)</f>
        <v>02.331</v>
      </c>
      <c r="D19" s="46" t="str">
        <f>CONCATENATE('[1]Access-Jun'!E19,".",'[1]Access-Jun'!G19)</f>
        <v>0033.2004</v>
      </c>
      <c r="E19" s="47" t="str">
        <f>+'[1]Access-Jun'!F19</f>
        <v>PROGRAMA DE GESTAO E MANUTENCAO DO PODER JUDICIARIO</v>
      </c>
      <c r="F19" s="47" t="str">
        <f>+'[1]Access-Jun'!H19</f>
        <v>ASSISTENCIA MEDICA E ODONTOLOGICA AOS SERVIDORES CIVIS, EMPR</v>
      </c>
      <c r="G19" s="46" t="str">
        <f>IF('[1]Access-Jun'!I19="1","F","S")</f>
        <v>F</v>
      </c>
      <c r="H19" s="46" t="str">
        <f>+'[1]Access-Jun'!J19</f>
        <v>1000</v>
      </c>
      <c r="I19" s="47" t="str">
        <f>+'[1]Access-Jun'!K19</f>
        <v>RECURSOS LIVRES DA UNIAO</v>
      </c>
      <c r="J19" s="46" t="str">
        <f>+'[1]Access-Jun'!L19</f>
        <v>4</v>
      </c>
      <c r="K19" s="42"/>
      <c r="L19" s="42"/>
      <c r="M19" s="42"/>
      <c r="N19" s="42">
        <f t="shared" si="0"/>
        <v>0</v>
      </c>
      <c r="O19" s="42">
        <f>'[1]Access-Jun'!P19</f>
        <v>0</v>
      </c>
      <c r="P19" s="42">
        <f>'[1]Access-Jun'!M19-'[1]Access-Jun'!N19</f>
        <v>40000</v>
      </c>
      <c r="Q19" s="42">
        <f>'[1]Access-Jun'!O19</f>
        <v>0</v>
      </c>
      <c r="R19" s="42">
        <f t="shared" si="1"/>
        <v>40000</v>
      </c>
      <c r="S19" s="42">
        <f>'[1]Access-Jun'!Q19</f>
        <v>0</v>
      </c>
      <c r="T19" s="45">
        <f t="shared" si="2"/>
        <v>0</v>
      </c>
      <c r="U19" s="42">
        <f>'[1]Access-Jun'!R19</f>
        <v>0</v>
      </c>
      <c r="V19" s="45">
        <f t="shared" si="3"/>
        <v>0</v>
      </c>
      <c r="W19" s="42">
        <f>'[1]Access-Jun'!S19</f>
        <v>0</v>
      </c>
      <c r="X19" s="45">
        <f t="shared" si="4"/>
        <v>0</v>
      </c>
    </row>
    <row r="20" spans="1:28" ht="28.5" customHeight="1" x14ac:dyDescent="0.2">
      <c r="A20" s="46" t="str">
        <f>+'[1]Access-Jun'!A20</f>
        <v>12104</v>
      </c>
      <c r="B20" s="47" t="str">
        <f>+'[1]Access-Jun'!B20</f>
        <v>TRIBUNAL REGIONAL FEDERAL DA 3A. REGIAO</v>
      </c>
      <c r="C20" s="46" t="str">
        <f>CONCATENATE('[1]Access-Jun'!C20,".",'[1]Access-Jun'!D20)</f>
        <v>02.331</v>
      </c>
      <c r="D20" s="46" t="str">
        <f>CONCATENATE('[1]Access-Jun'!E20,".",'[1]Access-Jun'!G20)</f>
        <v>0033.2004</v>
      </c>
      <c r="E20" s="47" t="str">
        <f>+'[1]Access-Jun'!F20</f>
        <v>PROGRAMA DE GESTAO E MANUTENCAO DO PODER JUDICIARIO</v>
      </c>
      <c r="F20" s="47" t="str">
        <f>+'[1]Access-Jun'!H20</f>
        <v>ASSISTENCIA MEDICA E ODONTOLOGICA AOS SERVIDORES CIVIS, EMPR</v>
      </c>
      <c r="G20" s="46" t="str">
        <f>IF('[1]Access-Jun'!I20="1","F","S")</f>
        <v>F</v>
      </c>
      <c r="H20" s="46" t="str">
        <f>+'[1]Access-Jun'!J20</f>
        <v>1000</v>
      </c>
      <c r="I20" s="47" t="str">
        <f>+'[1]Access-Jun'!K20</f>
        <v>RECURSOS LIVRES DA UNIAO</v>
      </c>
      <c r="J20" s="46" t="str">
        <f>+'[1]Access-Jun'!L20</f>
        <v>3</v>
      </c>
      <c r="K20" s="42"/>
      <c r="L20" s="42"/>
      <c r="M20" s="42"/>
      <c r="N20" s="42">
        <f t="shared" si="0"/>
        <v>0</v>
      </c>
      <c r="O20" s="42">
        <f>'[1]Access-Jun'!P20</f>
        <v>0</v>
      </c>
      <c r="P20" s="42">
        <f>'[1]Access-Jun'!M20-'[1]Access-Jun'!N20</f>
        <v>39379894</v>
      </c>
      <c r="Q20" s="42">
        <f>'[1]Access-Jun'!O20</f>
        <v>0</v>
      </c>
      <c r="R20" s="42">
        <f t="shared" si="1"/>
        <v>39379894</v>
      </c>
      <c r="S20" s="42">
        <f>'[1]Access-Jun'!Q20</f>
        <v>38962244</v>
      </c>
      <c r="T20" s="45">
        <f t="shared" si="2"/>
        <v>0.98939433407311861</v>
      </c>
      <c r="U20" s="42">
        <f>'[1]Access-Jun'!R20</f>
        <v>19292894.190000001</v>
      </c>
      <c r="V20" s="45">
        <f t="shared" si="3"/>
        <v>0.48991737230171317</v>
      </c>
      <c r="W20" s="42">
        <f>'[1]Access-Jun'!S20</f>
        <v>15483409.18</v>
      </c>
      <c r="X20" s="45">
        <f t="shared" si="4"/>
        <v>0.39318057026765996</v>
      </c>
    </row>
    <row r="21" spans="1:28" ht="28.5" customHeight="1" x14ac:dyDescent="0.2">
      <c r="A21" s="46" t="str">
        <f>+'[1]Access-Jun'!A21</f>
        <v>12104</v>
      </c>
      <c r="B21" s="47" t="str">
        <f>+'[1]Access-Jun'!B21</f>
        <v>TRIBUNAL REGIONAL FEDERAL DA 3A. REGIAO</v>
      </c>
      <c r="C21" s="46" t="str">
        <f>CONCATENATE('[1]Access-Jun'!C21,".",'[1]Access-Jun'!D21)</f>
        <v>02.331</v>
      </c>
      <c r="D21" s="46" t="str">
        <f>CONCATENATE('[1]Access-Jun'!E21,".",'[1]Access-Jun'!G21)</f>
        <v>0033.212B</v>
      </c>
      <c r="E21" s="47" t="str">
        <f>+'[1]Access-Jun'!F21</f>
        <v>PROGRAMA DE GESTAO E MANUTENCAO DO PODER JUDICIARIO</v>
      </c>
      <c r="F21" s="47" t="str">
        <f>+'[1]Access-Jun'!H21</f>
        <v>BENEFICIOS OBRIGATORIOS AOS SERVIDORES CIVIS, EMPREGADOS, MI</v>
      </c>
      <c r="G21" s="46" t="str">
        <f>IF('[1]Access-Jun'!I21="1","F","S")</f>
        <v>F</v>
      </c>
      <c r="H21" s="46" t="str">
        <f>+'[1]Access-Jun'!J21</f>
        <v>1000</v>
      </c>
      <c r="I21" s="47" t="str">
        <f>+'[1]Access-Jun'!K21</f>
        <v>RECURSOS LIVRES DA UNIAO</v>
      </c>
      <c r="J21" s="46" t="str">
        <f>+'[1]Access-Jun'!L21</f>
        <v>3</v>
      </c>
      <c r="K21" s="42"/>
      <c r="L21" s="42"/>
      <c r="M21" s="42"/>
      <c r="N21" s="42">
        <f t="shared" si="0"/>
        <v>0</v>
      </c>
      <c r="O21" s="42">
        <f>'[1]Access-Jun'!P21</f>
        <v>0</v>
      </c>
      <c r="P21" s="42">
        <f>'[1]Access-Jun'!M21-'[1]Access-Jun'!N21</f>
        <v>34066056.439999998</v>
      </c>
      <c r="Q21" s="42">
        <f>'[1]Access-Jun'!O21</f>
        <v>0</v>
      </c>
      <c r="R21" s="42">
        <f t="shared" si="1"/>
        <v>34066056.439999998</v>
      </c>
      <c r="S21" s="42">
        <f>'[1]Access-Jun'!Q21</f>
        <v>34066056.439999998</v>
      </c>
      <c r="T21" s="45">
        <f t="shared" si="2"/>
        <v>1</v>
      </c>
      <c r="U21" s="42">
        <f>'[1]Access-Jun'!R21</f>
        <v>20486840.539999999</v>
      </c>
      <c r="V21" s="45">
        <f t="shared" si="3"/>
        <v>0.60138573938204865</v>
      </c>
      <c r="W21" s="42">
        <f>'[1]Access-Jun'!S21</f>
        <v>20486840.539999999</v>
      </c>
      <c r="X21" s="45">
        <f t="shared" si="4"/>
        <v>0.60138573938204865</v>
      </c>
    </row>
    <row r="22" spans="1:28" ht="28.5" customHeight="1" x14ac:dyDescent="0.2">
      <c r="A22" s="46" t="str">
        <f>+'[1]Access-Jun'!A22</f>
        <v>12104</v>
      </c>
      <c r="B22" s="47" t="str">
        <f>+'[1]Access-Jun'!B22</f>
        <v>TRIBUNAL REGIONAL FEDERAL DA 3A. REGIAO</v>
      </c>
      <c r="C22" s="46" t="str">
        <f>CONCATENATE('[1]Access-Jun'!C22,".",'[1]Access-Jun'!D22)</f>
        <v>02.846</v>
      </c>
      <c r="D22" s="46" t="str">
        <f>CONCATENATE('[1]Access-Jun'!E22,".",'[1]Access-Jun'!G22)</f>
        <v>0033.09HB</v>
      </c>
      <c r="E22" s="47" t="str">
        <f>+'[1]Access-Jun'!F22</f>
        <v>PROGRAMA DE GESTAO E MANUTENCAO DO PODER JUDICIARIO</v>
      </c>
      <c r="F22" s="47" t="str">
        <f>+'[1]Access-Jun'!H22</f>
        <v>CONTRIBUICAO DA UNIAO, DE SUAS AUTARQUIAS E FUNDACOES PARA O</v>
      </c>
      <c r="G22" s="46" t="str">
        <f>IF('[1]Access-Jun'!I22="1","F","S")</f>
        <v>F</v>
      </c>
      <c r="H22" s="46" t="str">
        <f>+'[1]Access-Jun'!J22</f>
        <v>1000</v>
      </c>
      <c r="I22" s="47" t="str">
        <f>+'[1]Access-Jun'!K22</f>
        <v>RECURSOS LIVRES DA UNIAO</v>
      </c>
      <c r="J22" s="46" t="str">
        <f>+'[1]Access-Jun'!L22</f>
        <v>1</v>
      </c>
      <c r="K22" s="42"/>
      <c r="L22" s="42"/>
      <c r="M22" s="42"/>
      <c r="N22" s="42">
        <f t="shared" si="0"/>
        <v>0</v>
      </c>
      <c r="O22" s="42">
        <f>'[1]Access-Jun'!P22</f>
        <v>0</v>
      </c>
      <c r="P22" s="42">
        <f>'[1]Access-Jun'!M22-'[1]Access-Jun'!N22</f>
        <v>43774007.170000002</v>
      </c>
      <c r="Q22" s="42">
        <f>'[1]Access-Jun'!O22</f>
        <v>0</v>
      </c>
      <c r="R22" s="42">
        <f t="shared" si="1"/>
        <v>43774007.170000002</v>
      </c>
      <c r="S22" s="42">
        <f>'[1]Access-Jun'!Q22</f>
        <v>43774007.170000002</v>
      </c>
      <c r="T22" s="45">
        <f t="shared" si="2"/>
        <v>1</v>
      </c>
      <c r="U22" s="42">
        <f>'[1]Access-Jun'!R22</f>
        <v>43774007.170000002</v>
      </c>
      <c r="V22" s="45">
        <f t="shared" si="3"/>
        <v>1</v>
      </c>
      <c r="W22" s="42">
        <f>'[1]Access-Jun'!S22</f>
        <v>43774007.170000002</v>
      </c>
      <c r="X22" s="45">
        <f t="shared" si="4"/>
        <v>1</v>
      </c>
    </row>
    <row r="23" spans="1:28" ht="28.5" customHeight="1" x14ac:dyDescent="0.2">
      <c r="A23" s="46" t="str">
        <f>+'[1]Access-Jun'!A23</f>
        <v>12104</v>
      </c>
      <c r="B23" s="47" t="str">
        <f>+'[1]Access-Jun'!B23</f>
        <v>TRIBUNAL REGIONAL FEDERAL DA 3A. REGIAO</v>
      </c>
      <c r="C23" s="46" t="str">
        <f>CONCATENATE('[1]Access-Jun'!C23,".",'[1]Access-Jun'!D23)</f>
        <v>09.272</v>
      </c>
      <c r="D23" s="46" t="str">
        <f>CONCATENATE('[1]Access-Jun'!E23,".",'[1]Access-Jun'!G23)</f>
        <v>0033.0181</v>
      </c>
      <c r="E23" s="47" t="str">
        <f>+'[1]Access-Jun'!F23</f>
        <v>PROGRAMA DE GESTAO E MANUTENCAO DO PODER JUDICIARIO</v>
      </c>
      <c r="F23" s="47" t="str">
        <f>+'[1]Access-Jun'!H23</f>
        <v>APOSENTADORIAS E PENSOES CIVIS DA UNIAO</v>
      </c>
      <c r="G23" s="46" t="str">
        <f>IF('[1]Access-Jun'!I23="1","F","S")</f>
        <v>S</v>
      </c>
      <c r="H23" s="46" t="str">
        <f>+'[1]Access-Jun'!J23</f>
        <v>1056</v>
      </c>
      <c r="I23" s="47" t="str">
        <f>+'[1]Access-Jun'!K23</f>
        <v>BENEFICIOS DO RPPS DA UNIAO</v>
      </c>
      <c r="J23" s="46" t="str">
        <f>+'[1]Access-Jun'!L23</f>
        <v>1</v>
      </c>
      <c r="K23" s="42"/>
      <c r="L23" s="42"/>
      <c r="M23" s="42"/>
      <c r="N23" s="42">
        <f t="shared" si="0"/>
        <v>0</v>
      </c>
      <c r="O23" s="42">
        <f>'[1]Access-Jun'!P23</f>
        <v>0</v>
      </c>
      <c r="P23" s="42">
        <f>'[1]Access-Jun'!M23-'[1]Access-Jun'!N23</f>
        <v>105335481.7</v>
      </c>
      <c r="Q23" s="42">
        <f>'[1]Access-Jun'!O23</f>
        <v>0</v>
      </c>
      <c r="R23" s="42">
        <f t="shared" si="1"/>
        <v>105335481.7</v>
      </c>
      <c r="S23" s="42">
        <f>'[1]Access-Jun'!Q23</f>
        <v>105310741.31</v>
      </c>
      <c r="T23" s="45">
        <f t="shared" si="2"/>
        <v>0.99976512767017611</v>
      </c>
      <c r="U23" s="42">
        <f>'[1]Access-Jun'!R23</f>
        <v>105310741.31</v>
      </c>
      <c r="V23" s="45">
        <f t="shared" si="3"/>
        <v>0.99976512767017611</v>
      </c>
      <c r="W23" s="42">
        <f>'[1]Access-Jun'!S23</f>
        <v>99703723.870000005</v>
      </c>
      <c r="X23" s="45">
        <f t="shared" si="4"/>
        <v>0.94653503511723158</v>
      </c>
    </row>
    <row r="24" spans="1:28" ht="28.5" customHeight="1" x14ac:dyDescent="0.2">
      <c r="A24" s="46" t="str">
        <f>+'[1]Access-Jun'!A24</f>
        <v>12104</v>
      </c>
      <c r="B24" s="47" t="str">
        <f>+'[1]Access-Jun'!B24</f>
        <v>TRIBUNAL REGIONAL FEDERAL DA 3A. REGIAO</v>
      </c>
      <c r="C24" s="46" t="str">
        <f>CONCATENATE('[1]Access-Jun'!C24,".",'[1]Access-Jun'!D24)</f>
        <v>28.846</v>
      </c>
      <c r="D24" s="46" t="str">
        <f>CONCATENATE('[1]Access-Jun'!E24,".",'[1]Access-Jun'!G24)</f>
        <v>0909.00S6</v>
      </c>
      <c r="E24" s="47" t="str">
        <f>+'[1]Access-Jun'!F24</f>
        <v>OPERACOES ESPECIAIS: OUTROS ENCARGOS ESPECIAIS</v>
      </c>
      <c r="F24" s="47" t="str">
        <f>+'[1]Access-Jun'!H24</f>
        <v>BENEFICIO ESPECIAL - LEI N. 12.618, DE 2012</v>
      </c>
      <c r="G24" s="46" t="str">
        <f>IF('[1]Access-Jun'!I24="1","F","S")</f>
        <v>F</v>
      </c>
      <c r="H24" s="46" t="str">
        <f>+'[1]Access-Jun'!J24</f>
        <v>1000</v>
      </c>
      <c r="I24" s="47" t="str">
        <f>+'[1]Access-Jun'!K24</f>
        <v>RECURSOS LIVRES DA UNIAO</v>
      </c>
      <c r="J24" s="46" t="str">
        <f>+'[1]Access-Jun'!L24</f>
        <v>1</v>
      </c>
      <c r="K24" s="42"/>
      <c r="L24" s="42"/>
      <c r="M24" s="42"/>
      <c r="N24" s="42">
        <f t="shared" si="0"/>
        <v>0</v>
      </c>
      <c r="O24" s="42">
        <f>'[1]Access-Jun'!P24</f>
        <v>0</v>
      </c>
      <c r="P24" s="42">
        <f>'[1]Access-Jun'!M24-'[1]Access-Jun'!N24</f>
        <v>501071.85</v>
      </c>
      <c r="Q24" s="42">
        <f>'[1]Access-Jun'!O24</f>
        <v>0</v>
      </c>
      <c r="R24" s="42">
        <f t="shared" si="1"/>
        <v>501071.85</v>
      </c>
      <c r="S24" s="42">
        <f>'[1]Access-Jun'!Q24</f>
        <v>501071.85</v>
      </c>
      <c r="T24" s="45">
        <f t="shared" si="2"/>
        <v>1</v>
      </c>
      <c r="U24" s="42">
        <f>'[1]Access-Jun'!R24</f>
        <v>501071.85</v>
      </c>
      <c r="V24" s="45">
        <f t="shared" si="3"/>
        <v>1</v>
      </c>
      <c r="W24" s="42">
        <f>'[1]Access-Jun'!S24</f>
        <v>501071.85</v>
      </c>
      <c r="X24" s="45">
        <f t="shared" si="4"/>
        <v>1</v>
      </c>
    </row>
    <row r="25" spans="1:28" ht="28.5" customHeight="1" thickBot="1" x14ac:dyDescent="0.25">
      <c r="A25" s="46" t="str">
        <f>+'[1]Access-Jun'!A25</f>
        <v>12104</v>
      </c>
      <c r="B25" s="47" t="str">
        <f>+'[1]Access-Jun'!B25</f>
        <v>TRIBUNAL REGIONAL FEDERAL DA 3A. REGIAO</v>
      </c>
      <c r="C25" s="46" t="str">
        <f>CONCATENATE('[1]Access-Jun'!C25,".",'[1]Access-Jun'!D25)</f>
        <v>28.846</v>
      </c>
      <c r="D25" s="46" t="str">
        <f>CONCATENATE('[1]Access-Jun'!E25,".",'[1]Access-Jun'!G25)</f>
        <v>0909.0536</v>
      </c>
      <c r="E25" s="47" t="str">
        <f>+'[1]Access-Jun'!F25</f>
        <v>OPERACOES ESPECIAIS: OUTROS ENCARGOS ESPECIAIS</v>
      </c>
      <c r="F25" s="47" t="str">
        <f>+'[1]Access-Jun'!H25</f>
        <v>BENEFICIOS DE LEGISLACAO ESPECIAL</v>
      </c>
      <c r="G25" s="46" t="str">
        <f>IF('[1]Access-Jun'!I25="1","F","S")</f>
        <v>S</v>
      </c>
      <c r="H25" s="46" t="str">
        <f>+'[1]Access-Jun'!J25</f>
        <v>1000</v>
      </c>
      <c r="I25" s="47" t="str">
        <f>+'[1]Access-Jun'!K25</f>
        <v>RECURSOS LIVRES DA UNIAO</v>
      </c>
      <c r="J25" s="46" t="str">
        <f>+'[1]Access-Jun'!L25</f>
        <v>3</v>
      </c>
      <c r="K25" s="42"/>
      <c r="L25" s="42"/>
      <c r="M25" s="42"/>
      <c r="N25" s="42">
        <f t="shared" si="0"/>
        <v>0</v>
      </c>
      <c r="O25" s="42">
        <f>'[1]Access-Jun'!P25</f>
        <v>0</v>
      </c>
      <c r="P25" s="42">
        <f>'[1]Access-Jun'!M25-'[1]Access-Jun'!N25</f>
        <v>32000</v>
      </c>
      <c r="Q25" s="42">
        <f>'[1]Access-Jun'!O25</f>
        <v>0</v>
      </c>
      <c r="R25" s="42">
        <f t="shared" si="1"/>
        <v>32000</v>
      </c>
      <c r="S25" s="42">
        <f>'[1]Access-Jun'!Q25</f>
        <v>0</v>
      </c>
      <c r="T25" s="45">
        <f t="shared" si="2"/>
        <v>0</v>
      </c>
      <c r="U25" s="42">
        <f>'[1]Access-Jun'!R25</f>
        <v>0</v>
      </c>
      <c r="V25" s="45">
        <f t="shared" si="3"/>
        <v>0</v>
      </c>
      <c r="W25" s="42">
        <f>'[1]Access-Jun'!S25</f>
        <v>0</v>
      </c>
      <c r="X25" s="45">
        <f t="shared" si="4"/>
        <v>0</v>
      </c>
    </row>
    <row r="26" spans="1:28" ht="28.5" customHeight="1" thickBot="1" x14ac:dyDescent="0.25">
      <c r="A26" s="56" t="s">
        <v>48</v>
      </c>
      <c r="B26" s="57"/>
      <c r="C26" s="57"/>
      <c r="D26" s="57"/>
      <c r="E26" s="57"/>
      <c r="F26" s="57"/>
      <c r="G26" s="57"/>
      <c r="H26" s="57"/>
      <c r="I26" s="57"/>
      <c r="J26" s="58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f>SUM(P10:P25)</f>
        <v>575368917.46000004</v>
      </c>
      <c r="Q26" s="59">
        <f>SUM(Q10:Q25)</f>
        <v>0</v>
      </c>
      <c r="R26" s="59">
        <f>SUM(R10:R25)</f>
        <v>575334017.46000004</v>
      </c>
      <c r="S26" s="59">
        <f>SUM(S10:S25)</f>
        <v>544438171.74000001</v>
      </c>
      <c r="T26" s="60">
        <f t="shared" si="2"/>
        <v>0.94629928913920325</v>
      </c>
      <c r="U26" s="59">
        <f>SUM(U10:U25)</f>
        <v>474359622.31000006</v>
      </c>
      <c r="V26" s="60">
        <f t="shared" si="3"/>
        <v>0.82449430750543062</v>
      </c>
      <c r="W26" s="59">
        <f>SUM(W10:W25)</f>
        <v>450189311.04000008</v>
      </c>
      <c r="X26" s="60">
        <f t="shared" si="4"/>
        <v>0.78248338769799819</v>
      </c>
    </row>
    <row r="27" spans="1:28" ht="12.75" x14ac:dyDescent="0.2">
      <c r="A27" s="61" t="s">
        <v>49</v>
      </c>
      <c r="B27" s="61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3"/>
      <c r="S27" s="61"/>
      <c r="T27" s="61"/>
      <c r="U27" s="64"/>
      <c r="V27" s="61"/>
      <c r="W27" s="64"/>
      <c r="X27" s="61"/>
    </row>
    <row r="28" spans="1:28" ht="12.75" x14ac:dyDescent="0.2">
      <c r="A28" s="61" t="s">
        <v>50</v>
      </c>
      <c r="B28" s="65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4"/>
      <c r="V28" s="61"/>
      <c r="W28" s="64"/>
      <c r="X28" s="61"/>
    </row>
    <row r="29" spans="1:28" ht="12.75" x14ac:dyDescent="0.2">
      <c r="A29" s="61"/>
      <c r="B29" s="65"/>
      <c r="C29" s="61"/>
      <c r="D29" s="61"/>
      <c r="E29" s="61"/>
      <c r="F29" s="61"/>
      <c r="G29" s="61"/>
      <c r="H29" s="62"/>
      <c r="I29" s="62"/>
      <c r="J29" s="62"/>
      <c r="K29" s="61"/>
      <c r="L29" s="61"/>
      <c r="M29" s="61"/>
      <c r="N29" s="66"/>
      <c r="O29" s="61"/>
      <c r="P29" s="61"/>
      <c r="Q29" s="61"/>
      <c r="R29" s="61"/>
      <c r="S29" s="61"/>
      <c r="T29" s="61"/>
      <c r="U29" s="64"/>
      <c r="V29" s="61"/>
      <c r="W29" s="64"/>
      <c r="X29" s="61"/>
    </row>
    <row r="30" spans="1:28" ht="15.75" customHeight="1" x14ac:dyDescent="0.2"/>
    <row r="31" spans="1:28" ht="15.75" customHeight="1" x14ac:dyDescent="0.2"/>
    <row r="32" spans="1:28" ht="15.75" customHeight="1" x14ac:dyDescent="0.2">
      <c r="X32" s="72"/>
      <c r="Y32" s="72"/>
      <c r="Z32" s="72"/>
      <c r="AA32" s="72"/>
      <c r="AB32" s="72"/>
    </row>
    <row r="33" spans="7:40" ht="15.75" customHeight="1" x14ac:dyDescent="0.2">
      <c r="W33" s="67"/>
    </row>
    <row r="34" spans="7:40" ht="15.75" customHeight="1" x14ac:dyDescent="0.2">
      <c r="O34" s="71"/>
      <c r="W34" s="72"/>
      <c r="AB34" s="73"/>
    </row>
    <row r="35" spans="7:40" s="68" customFormat="1" ht="15.75" customHeight="1" x14ac:dyDescent="0.2">
      <c r="G35" s="69"/>
      <c r="H35" s="69"/>
      <c r="I35" s="69"/>
      <c r="J35" s="69"/>
      <c r="K35" s="69"/>
      <c r="L35" s="69"/>
      <c r="M35" s="69"/>
      <c r="N35" s="69"/>
      <c r="O35" s="69"/>
      <c r="P35" s="70"/>
      <c r="Q35" s="69"/>
      <c r="R35" s="70"/>
      <c r="S35" s="69"/>
      <c r="T35" s="70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7:40" s="68" customFormat="1" ht="15.75" customHeight="1" x14ac:dyDescent="0.2"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69"/>
      <c r="R36" s="70"/>
      <c r="S36" s="69"/>
      <c r="T36" s="7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7:40" s="68" customFormat="1" ht="15.75" customHeight="1" x14ac:dyDescent="0.2">
      <c r="G37" s="69"/>
      <c r="H37" s="69"/>
      <c r="I37" s="69"/>
      <c r="J37" s="69"/>
      <c r="K37" s="69"/>
      <c r="L37" s="69"/>
      <c r="M37" s="69"/>
      <c r="N37" s="69"/>
      <c r="O37" s="69"/>
      <c r="P37" s="70"/>
      <c r="Q37" s="69"/>
      <c r="R37" s="70"/>
      <c r="S37" s="69"/>
      <c r="T37" s="70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7:40" s="68" customFormat="1" ht="15.75" customHeight="1" x14ac:dyDescent="0.2">
      <c r="G38" s="69"/>
      <c r="H38" s="69"/>
      <c r="I38" s="69"/>
      <c r="J38" s="69"/>
      <c r="K38" s="69"/>
      <c r="L38" s="69"/>
      <c r="M38" s="69"/>
      <c r="N38" s="69"/>
      <c r="O38" s="69"/>
      <c r="P38" s="70"/>
      <c r="Q38" s="69"/>
      <c r="R38" s="70"/>
      <c r="S38" s="69"/>
      <c r="T38" s="70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7:40" s="68" customFormat="1" ht="15.75" customHeight="1" x14ac:dyDescent="0.2">
      <c r="G39" s="69"/>
      <c r="H39" s="69"/>
      <c r="I39" s="69"/>
      <c r="J39" s="69"/>
      <c r="K39" s="69"/>
      <c r="L39" s="69"/>
      <c r="M39" s="69"/>
      <c r="N39" s="69"/>
      <c r="O39" s="69"/>
      <c r="P39" s="70"/>
      <c r="Q39" s="69"/>
      <c r="R39" s="70"/>
      <c r="S39" s="69"/>
      <c r="T39" s="70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7:40" s="68" customFormat="1" ht="15.75" customHeight="1" x14ac:dyDescent="0.2">
      <c r="G40" s="69"/>
      <c r="H40" s="69"/>
      <c r="I40" s="69"/>
      <c r="J40" s="69"/>
      <c r="K40" s="69"/>
      <c r="L40" s="69"/>
      <c r="M40" s="69"/>
      <c r="N40" s="69"/>
      <c r="O40" s="69"/>
      <c r="P40" s="70"/>
      <c r="Q40" s="69"/>
      <c r="R40" s="70"/>
      <c r="S40" s="69"/>
      <c r="T40" s="70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7:40" s="68" customFormat="1" ht="15.75" customHeight="1" x14ac:dyDescent="0.2">
      <c r="G41" s="69"/>
      <c r="H41" s="69"/>
      <c r="I41" s="69"/>
      <c r="J41" s="69"/>
      <c r="K41" s="69"/>
      <c r="L41" s="69"/>
      <c r="M41" s="69"/>
      <c r="N41" s="69"/>
      <c r="O41" s="69"/>
      <c r="P41" s="70"/>
      <c r="Q41" s="69"/>
      <c r="R41" s="70"/>
      <c r="S41" s="69"/>
      <c r="T41" s="70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7:40" s="68" customFormat="1" ht="15.75" customHeight="1" x14ac:dyDescent="0.2">
      <c r="G42" s="69"/>
      <c r="H42" s="69"/>
      <c r="I42" s="69"/>
      <c r="J42" s="69"/>
      <c r="K42" s="69"/>
      <c r="L42" s="69"/>
      <c r="M42" s="69"/>
      <c r="N42" s="69"/>
      <c r="O42" s="69"/>
      <c r="P42" s="70"/>
      <c r="Q42" s="69"/>
      <c r="R42" s="70"/>
      <c r="S42" s="69"/>
      <c r="T42" s="70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7:40" s="68" customFormat="1" ht="15.75" customHeight="1" x14ac:dyDescent="0.2">
      <c r="G43" s="69"/>
      <c r="H43" s="69"/>
      <c r="I43" s="69"/>
      <c r="J43" s="69"/>
      <c r="K43" s="69"/>
      <c r="L43" s="69"/>
      <c r="M43" s="69"/>
      <c r="N43" s="69"/>
      <c r="O43" s="69"/>
      <c r="P43" s="70"/>
      <c r="Q43" s="69"/>
      <c r="R43" s="70"/>
      <c r="S43" s="69"/>
      <c r="T43" s="70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7:40" s="68" customFormat="1" ht="15.75" customHeight="1" x14ac:dyDescent="0.2">
      <c r="G44" s="69"/>
      <c r="H44" s="69"/>
      <c r="I44" s="69"/>
      <c r="J44" s="69"/>
      <c r="K44" s="69"/>
      <c r="L44" s="69"/>
      <c r="M44" s="69"/>
      <c r="N44" s="69"/>
      <c r="O44" s="69"/>
      <c r="P44" s="70"/>
      <c r="Q44" s="69"/>
      <c r="R44" s="70"/>
      <c r="S44" s="69"/>
      <c r="T44" s="70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7:40" s="68" customFormat="1" ht="15.75" customHeight="1" x14ac:dyDescent="0.2">
      <c r="G45" s="69"/>
      <c r="H45" s="69"/>
      <c r="I45" s="69"/>
      <c r="J45" s="69"/>
      <c r="K45" s="69"/>
      <c r="L45" s="69"/>
      <c r="M45" s="69"/>
      <c r="N45" s="69"/>
      <c r="O45" s="69"/>
      <c r="P45" s="70"/>
      <c r="Q45" s="69"/>
      <c r="R45" s="70"/>
      <c r="S45" s="69"/>
      <c r="T45" s="70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7:40" s="68" customFormat="1" ht="15.75" customHeight="1" x14ac:dyDescent="0.2">
      <c r="G46" s="69"/>
      <c r="H46" s="69"/>
      <c r="I46" s="69"/>
      <c r="J46" s="69"/>
      <c r="K46" s="69"/>
      <c r="L46" s="69"/>
      <c r="M46" s="69"/>
      <c r="N46" s="69"/>
      <c r="O46" s="69"/>
      <c r="P46" s="70"/>
      <c r="Q46" s="69"/>
      <c r="R46" s="70"/>
      <c r="S46" s="69"/>
      <c r="T46" s="70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7:40" s="68" customFormat="1" ht="15.75" customHeight="1" x14ac:dyDescent="0.2">
      <c r="G47" s="69"/>
      <c r="H47" s="69"/>
      <c r="I47" s="69"/>
      <c r="J47" s="69"/>
      <c r="K47" s="69"/>
      <c r="L47" s="69"/>
      <c r="M47" s="69"/>
      <c r="N47" s="69"/>
      <c r="O47" s="69"/>
      <c r="P47" s="70"/>
      <c r="Q47" s="69"/>
      <c r="R47" s="70"/>
      <c r="S47" s="69"/>
      <c r="T47" s="70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7:40" s="68" customFormat="1" ht="15.75" customHeight="1" x14ac:dyDescent="0.2">
      <c r="G48" s="69"/>
      <c r="H48" s="69"/>
      <c r="I48" s="69"/>
      <c r="J48" s="69"/>
      <c r="K48" s="69"/>
      <c r="L48" s="69"/>
      <c r="M48" s="69"/>
      <c r="N48" s="69"/>
      <c r="O48" s="69"/>
      <c r="P48" s="70"/>
      <c r="Q48" s="69"/>
      <c r="R48" s="70"/>
      <c r="S48" s="69"/>
      <c r="T48" s="70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7:40" s="68" customFormat="1" ht="15.75" customHeight="1" x14ac:dyDescent="0.2">
      <c r="G49" s="69"/>
      <c r="H49" s="69"/>
      <c r="I49" s="69"/>
      <c r="J49" s="69"/>
      <c r="K49" s="69"/>
      <c r="L49" s="69"/>
      <c r="M49" s="69"/>
      <c r="N49" s="69"/>
      <c r="O49" s="69"/>
      <c r="P49" s="70"/>
      <c r="Q49" s="69"/>
      <c r="R49" s="70"/>
      <c r="S49" s="69"/>
      <c r="T49" s="70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2025-07-16T20:23:06Z</dcterms:created>
  <dcterms:modified xsi:type="dcterms:W3CDTF">2025-07-16T20:23:47Z</dcterms:modified>
</cp:coreProperties>
</file>