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08 Agosto\Publicacao internet TRF\Anexo II\090029\"/>
    </mc:Choice>
  </mc:AlternateContent>
  <bookViews>
    <workbookView xWindow="0" yWindow="0" windowWidth="28800" windowHeight="13590"/>
  </bookViews>
  <sheets>
    <sheet name="Ago" sheetId="1" r:id="rId1"/>
  </sheets>
  <externalReferences>
    <externalReference r:id="rId2"/>
  </externalReferences>
  <definedNames>
    <definedName name="_xlnm.Print_Area" localSheetId="0">Ago!$A$1:$X$29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1" l="1"/>
  <c r="U26" i="1"/>
  <c r="S26" i="1"/>
  <c r="Q26" i="1"/>
  <c r="P26" i="1"/>
  <c r="O26" i="1"/>
  <c r="N26" i="1"/>
  <c r="R26" i="1" s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O10" i="1"/>
  <c r="N10" i="1"/>
  <c r="J10" i="1"/>
  <c r="I10" i="1"/>
  <c r="H10" i="1"/>
  <c r="G10" i="1"/>
  <c r="F10" i="1"/>
  <c r="E10" i="1"/>
  <c r="D10" i="1"/>
  <c r="C10" i="1"/>
  <c r="B10" i="1"/>
  <c r="A10" i="1"/>
  <c r="R18" i="1" l="1"/>
  <c r="R12" i="1"/>
  <c r="R20" i="1"/>
  <c r="R11" i="1"/>
  <c r="R22" i="1"/>
  <c r="X22" i="1" s="1"/>
  <c r="P27" i="1"/>
  <c r="R15" i="1"/>
  <c r="T18" i="1"/>
  <c r="X18" i="1"/>
  <c r="V18" i="1"/>
  <c r="T26" i="1"/>
  <c r="X26" i="1"/>
  <c r="V26" i="1"/>
  <c r="S27" i="1"/>
  <c r="R13" i="1"/>
  <c r="X13" i="1" s="1"/>
  <c r="U27" i="1"/>
  <c r="R24" i="1"/>
  <c r="X24" i="1" s="1"/>
  <c r="Q27" i="1"/>
  <c r="R16" i="1"/>
  <c r="T16" i="1" s="1"/>
  <c r="R14" i="1"/>
  <c r="T14" i="1" s="1"/>
  <c r="R25" i="1"/>
  <c r="X25" i="1" s="1"/>
  <c r="W27" i="1"/>
  <c r="R21" i="1"/>
  <c r="T21" i="1" s="1"/>
  <c r="R23" i="1"/>
  <c r="X23" i="1" s="1"/>
  <c r="R17" i="1"/>
  <c r="T17" i="1" s="1"/>
  <c r="R10" i="1"/>
  <c r="V10" i="1" s="1"/>
  <c r="R19" i="1"/>
  <c r="X19" i="1" s="1"/>
  <c r="V24" i="1"/>
  <c r="T24" i="1"/>
  <c r="X20" i="1"/>
  <c r="V20" i="1"/>
  <c r="T20" i="1"/>
  <c r="X14" i="1"/>
  <c r="X12" i="1"/>
  <c r="V12" i="1"/>
  <c r="T12" i="1"/>
  <c r="X15" i="1"/>
  <c r="V15" i="1"/>
  <c r="T15" i="1"/>
  <c r="X11" i="1"/>
  <c r="V11" i="1"/>
  <c r="T11" i="1"/>
  <c r="X10" i="1"/>
  <c r="T10" i="1"/>
  <c r="O27" i="1"/>
  <c r="X21" i="1" l="1"/>
  <c r="T22" i="1"/>
  <c r="V21" i="1"/>
  <c r="V14" i="1"/>
  <c r="T25" i="1"/>
  <c r="V25" i="1"/>
  <c r="T19" i="1"/>
  <c r="V19" i="1"/>
  <c r="V16" i="1"/>
  <c r="V22" i="1"/>
  <c r="X16" i="1"/>
  <c r="V17" i="1"/>
  <c r="X17" i="1"/>
  <c r="R27" i="1"/>
  <c r="T27" i="1" s="1"/>
  <c r="T13" i="1"/>
  <c r="V13" i="1"/>
  <c r="T23" i="1"/>
  <c r="V23" i="1"/>
  <c r="X27" i="1" l="1"/>
  <c r="V27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<sst xmlns="http://schemas.openxmlformats.org/spreadsheetml/2006/main" count="55" uniqueCount="51">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</sst>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164" fontId="4" fillId="0" borderId="14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Fill="1" applyBorder="1" applyAlignment="1">
      <alignment horizontal="center" vertical="center" wrapText="1"/>
    </xf>
    <xf numFmtId="166" fontId="4" fillId="0" borderId="11" xfId="4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164" fontId="4" fillId="0" borderId="20" xfId="3" applyNumberFormat="1" applyFont="1" applyFill="1" applyBorder="1" applyAlignment="1">
      <alignment horizontal="center" vertical="center" wrapText="1"/>
    </xf>
    <xf numFmtId="166" fontId="4" fillId="0" borderId="19" xfId="4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left" vertical="center" wrapText="1"/>
    </xf>
    <xf numFmtId="2" fontId="2" fillId="0" borderId="22" xfId="2" applyNumberFormat="1" applyFont="1" applyFill="1" applyBorder="1" applyAlignment="1">
      <alignment vertical="center" wrapText="1"/>
    </xf>
    <xf numFmtId="2" fontId="2" fillId="0" borderId="21" xfId="2" applyNumberFormat="1" applyFont="1" applyFill="1" applyBorder="1" applyAlignment="1">
      <alignment vertical="center" wrapText="1"/>
    </xf>
    <xf numFmtId="166" fontId="5" fillId="0" borderId="23" xfId="4" applyNumberFormat="1" applyFont="1" applyBorder="1" applyAlignment="1">
      <alignment horizontal="right" vertical="center"/>
    </xf>
    <xf numFmtId="166" fontId="5" fillId="0" borderId="4" xfId="4" applyNumberFormat="1" applyFont="1" applyBorder="1" applyAlignment="1">
      <alignment horizontal="right" vertical="center"/>
    </xf>
    <xf numFmtId="166" fontId="5" fillId="0" borderId="23" xfId="4" applyNumberFormat="1" applyFont="1" applyFill="1" applyBorder="1" applyAlignment="1">
      <alignment horizontal="right" vertical="center"/>
    </xf>
    <xf numFmtId="164" fontId="5" fillId="0" borderId="23" xfId="3" applyNumberFormat="1" applyFont="1" applyBorder="1" applyAlignment="1">
      <alignment horizontal="right" vertical="center"/>
    </xf>
    <xf numFmtId="2" fontId="2" fillId="0" borderId="23" xfId="2" applyNumberFormat="1" applyFont="1" applyFill="1" applyBorder="1" applyAlignment="1">
      <alignment horizontal="center" vertical="center" wrapText="1"/>
    </xf>
    <xf numFmtId="2" fontId="2" fillId="0" borderId="23" xfId="2" applyNumberFormat="1" applyFont="1" applyFill="1" applyBorder="1" applyAlignment="1">
      <alignment horizontal="left" vertical="center" wrapText="1"/>
    </xf>
    <xf numFmtId="2" fontId="2" fillId="0" borderId="24" xfId="2" applyNumberFormat="1" applyFont="1" applyFill="1" applyBorder="1" applyAlignment="1">
      <alignment vertical="center" wrapText="1"/>
    </xf>
    <xf numFmtId="2" fontId="2" fillId="0" borderId="23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horizontal="center" vertical="center" wrapText="1"/>
    </xf>
    <xf numFmtId="2" fontId="2" fillId="0" borderId="9" xfId="2" applyNumberFormat="1" applyFont="1" applyFill="1" applyBorder="1" applyAlignment="1">
      <alignment horizontal="left" vertical="center" wrapText="1"/>
    </xf>
    <xf numFmtId="2" fontId="2" fillId="0" borderId="9" xfId="2" applyNumberFormat="1" applyFont="1" applyFill="1" applyBorder="1" applyAlignment="1">
      <alignment horizontal="center" vertical="center" wrapText="1"/>
    </xf>
    <xf numFmtId="2" fontId="2" fillId="0" borderId="26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vertical="center" wrapText="1"/>
    </xf>
    <xf numFmtId="2" fontId="2" fillId="0" borderId="27" xfId="2" applyNumberFormat="1" applyFont="1" applyFill="1" applyBorder="1" applyAlignment="1">
      <alignment horizontal="left" vertical="center" wrapText="1"/>
    </xf>
    <xf numFmtId="2" fontId="4" fillId="0" borderId="5" xfId="2" applyNumberFormat="1" applyFont="1" applyFill="1" applyBorder="1" applyAlignment="1">
      <alignment horizontal="center" vertical="center" wrapText="1"/>
    </xf>
    <xf numFmtId="2" fontId="4" fillId="0" borderId="28" xfId="2" applyNumberFormat="1" applyFont="1" applyFill="1" applyBorder="1" applyAlignment="1">
      <alignment horizontal="center" vertical="center" wrapText="1"/>
    </xf>
    <xf numFmtId="2" fontId="4" fillId="0" borderId="6" xfId="2" applyNumberFormat="1" applyFont="1" applyFill="1" applyBorder="1" applyAlignment="1">
      <alignment horizontal="center" vertical="center" wrapText="1"/>
    </xf>
    <xf numFmtId="166" fontId="5" fillId="0" borderId="29" xfId="4" applyNumberFormat="1" applyFont="1" applyBorder="1" applyAlignment="1">
      <alignment horizontal="right" vertical="center"/>
    </xf>
    <xf numFmtId="164" fontId="5" fillId="0" borderId="29" xfId="3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/>
    <xf numFmtId="4" fontId="4" fillId="0" borderId="0" xfId="0" applyNumberFormat="1" applyFont="1" applyFill="1"/>
    <xf numFmtId="0" fontId="4" fillId="0" borderId="0" xfId="0" applyFont="1" applyFill="1"/>
    <xf numFmtId="2" fontId="4" fillId="0" borderId="0" xfId="0" applyNumberFormat="1" applyFont="1" applyFill="1"/>
  </cellXfs>
  <cellStyles count="5">
    <cellStyle name="Normal" xfId="0" builtinId="0"/>
    <cellStyle name="Normal 2 8" xfId="2"/>
    <cellStyle name="Porcentagem 11 2" xfId="1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TRF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A10" t="str">
            <v>11101</v>
          </cell>
          <cell r="B10" t="str">
            <v>SUPERIOR TRIBUNAL DE JUSTICA</v>
          </cell>
          <cell r="C10" t="str">
            <v>02</v>
          </cell>
          <cell r="D10" t="str">
            <v>128</v>
          </cell>
          <cell r="E10" t="str">
            <v>0033</v>
          </cell>
          <cell r="F10" t="str">
            <v>PROGRAMA DE GESTAO E MANUTENCAO DO PODER JUDICIARIO</v>
          </cell>
          <cell r="G10" t="str">
            <v>20G2</v>
          </cell>
          <cell r="H10" t="str">
            <v>FORMACAO E APERFEICOAMENTO DE MAGISTRADOS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O10">
            <v>63075</v>
          </cell>
          <cell r="Q10">
            <v>39450</v>
          </cell>
          <cell r="R10">
            <v>39450</v>
          </cell>
          <cell r="S10">
            <v>39450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54404.5</v>
          </cell>
          <cell r="Q11">
            <v>50777.18</v>
          </cell>
          <cell r="R11">
            <v>45895.1</v>
          </cell>
          <cell r="S11">
            <v>33001.370000000003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331</v>
          </cell>
          <cell r="E12" t="str">
            <v>0033</v>
          </cell>
          <cell r="F12" t="str">
            <v>PROGRAMA DE GESTAO E MANUTENCAO DO PODER JUDICIARIO</v>
          </cell>
          <cell r="G12" t="str">
            <v>2004</v>
          </cell>
          <cell r="H12" t="str">
            <v>ASSISTENCIA MEDICA E ODONTOLOGICA AOS SERVIDORES CIVIS, EMPR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0</v>
          </cell>
        </row>
        <row r="13">
          <cell r="A13" t="str">
            <v>12104</v>
          </cell>
          <cell r="B13" t="str">
            <v>TRIBUNAL REGIONAL FEDERAL DA 3A. REGIAO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4224</v>
          </cell>
          <cell r="H13" t="str">
            <v>ASSISTENCIA JURIDICA A PESSOAS CARENTES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3</v>
          </cell>
          <cell r="M13">
            <v>10000</v>
          </cell>
          <cell r="Q13">
            <v>10000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4</v>
          </cell>
          <cell r="M14">
            <v>13684492</v>
          </cell>
          <cell r="P14">
            <v>2416923.6800000002</v>
          </cell>
          <cell r="Q14">
            <v>4048168.56</v>
          </cell>
          <cell r="R14">
            <v>152157.48000000001</v>
          </cell>
          <cell r="S14">
            <v>110770.22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061</v>
          </cell>
          <cell r="E15" t="str">
            <v>0033</v>
          </cell>
          <cell r="F15" t="str">
            <v>PROGRAMA DE GESTAO E MANUTENCAO DO PODER JUDICIARIO</v>
          </cell>
          <cell r="G15" t="str">
            <v>4257</v>
          </cell>
          <cell r="H15" t="str">
            <v>JULGAMENTO DE CAUSAS NA JUSTICA FEDERAL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55556224</v>
          </cell>
          <cell r="N15">
            <v>6750</v>
          </cell>
          <cell r="P15">
            <v>2146299</v>
          </cell>
          <cell r="Q15">
            <v>43395271.920000002</v>
          </cell>
          <cell r="R15">
            <v>19432237.960000001</v>
          </cell>
          <cell r="S15">
            <v>17586189.140000001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061</v>
          </cell>
          <cell r="E16" t="str">
            <v>0033</v>
          </cell>
          <cell r="F16" t="str">
            <v>PROGRAMA DE GESTAO E MANUTENCAO DO PODER JUDICIARIO</v>
          </cell>
          <cell r="G16" t="str">
            <v>4257</v>
          </cell>
          <cell r="H16" t="str">
            <v>JULGAMENTO DE CAUSAS NA JUSTICA FEDERAL</v>
          </cell>
          <cell r="I16" t="str">
            <v>1</v>
          </cell>
          <cell r="J16" t="str">
            <v>1027</v>
          </cell>
          <cell r="K16" t="str">
            <v>SERV.AFETOS AS ATIVID.ESPECIFICAS DA JUSTICA</v>
          </cell>
          <cell r="L16" t="str">
            <v>3</v>
          </cell>
          <cell r="M16">
            <v>17294589</v>
          </cell>
          <cell r="P16">
            <v>0</v>
          </cell>
          <cell r="Q16">
            <v>16267942.310000001</v>
          </cell>
          <cell r="R16">
            <v>9107242.3100000005</v>
          </cell>
          <cell r="S16">
            <v>8237744.4299999997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20TP</v>
          </cell>
          <cell r="H17" t="str">
            <v>ATIVOS CIVIS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1</v>
          </cell>
          <cell r="M17">
            <v>346839442.72000003</v>
          </cell>
          <cell r="Q17">
            <v>346839442.72000003</v>
          </cell>
          <cell r="R17">
            <v>346839424.87</v>
          </cell>
          <cell r="S17">
            <v>330703692.93000001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02</v>
          </cell>
          <cell r="D18" t="str">
            <v>122</v>
          </cell>
          <cell r="E18" t="str">
            <v>0033</v>
          </cell>
          <cell r="F18" t="str">
            <v>PROGRAMA DE GESTAO E MANUTENCAO DO PODER JUDICIARIO</v>
          </cell>
          <cell r="G18" t="str">
            <v>216H</v>
          </cell>
          <cell r="H18" t="str">
            <v>AJUDA DE CUSTO PARA MORADIA OU AUXILIO-MORADIA A AGENTES PUB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59000</v>
          </cell>
          <cell r="Q18">
            <v>59000</v>
          </cell>
          <cell r="R18">
            <v>36033.03</v>
          </cell>
          <cell r="S18">
            <v>36033.03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02</v>
          </cell>
          <cell r="D19" t="str">
            <v>122</v>
          </cell>
          <cell r="E19" t="str">
            <v>0033</v>
          </cell>
          <cell r="F19" t="str">
            <v>PROGRAMA DE GESTAO E MANUTENCAO DO PODER JUDICIARIO</v>
          </cell>
          <cell r="G19" t="str">
            <v>219Z</v>
          </cell>
          <cell r="H19" t="str">
            <v>CONSERVACAO E RECUPERACAO DE ATIVOS DE INFRAESTRUTURA DA UNI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4</v>
          </cell>
          <cell r="M19">
            <v>5000000</v>
          </cell>
          <cell r="P19">
            <v>3707773</v>
          </cell>
        </row>
        <row r="20">
          <cell r="A20" t="str">
            <v>12104</v>
          </cell>
          <cell r="B20" t="str">
            <v>TRIBUNAL REGIONAL FEDERAL DA 3A. REGIAO</v>
          </cell>
          <cell r="C20" t="str">
            <v>02</v>
          </cell>
          <cell r="D20" t="str">
            <v>331</v>
          </cell>
          <cell r="E20" t="str">
            <v>0033</v>
          </cell>
          <cell r="F20" t="str">
            <v>PROGRAMA DE GESTAO E MANUTENCAO DO PODER JUDICIARIO</v>
          </cell>
          <cell r="G20" t="str">
            <v>2004</v>
          </cell>
          <cell r="H20" t="str">
            <v>ASSISTENCIA MEDICA E ODONTOLOGICA AOS SERVIDORES CIVIS, EMPR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4</v>
          </cell>
          <cell r="M20">
            <v>40000</v>
          </cell>
        </row>
        <row r="21">
          <cell r="A21" t="str">
            <v>12104</v>
          </cell>
          <cell r="B21" t="str">
            <v>TRIBUNAL REGIONAL FEDERAL DA 3A. REGIAO</v>
          </cell>
          <cell r="C21" t="str">
            <v>02</v>
          </cell>
          <cell r="D21" t="str">
            <v>331</v>
          </cell>
          <cell r="E21" t="str">
            <v>0033</v>
          </cell>
          <cell r="F21" t="str">
            <v>PROGRAMA DE GESTAO E MANUTENCAO DO PODER JUDICIARIO</v>
          </cell>
          <cell r="G21" t="str">
            <v>2004</v>
          </cell>
          <cell r="H21" t="str">
            <v>ASSISTENCIA MEDICA E ODONTOLOGICA AOS SERVIDORES CIVIS, EMPR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3</v>
          </cell>
          <cell r="M21">
            <v>39379894</v>
          </cell>
          <cell r="P21">
            <v>79940.070000000007</v>
          </cell>
          <cell r="Q21">
            <v>39266132.439999998</v>
          </cell>
          <cell r="R21">
            <v>25921166.890000001</v>
          </cell>
          <cell r="S21">
            <v>22829538.469999999</v>
          </cell>
        </row>
        <row r="22">
          <cell r="A22" t="str">
            <v>12104</v>
          </cell>
          <cell r="B22" t="str">
            <v>TRIBUNAL REGIONAL FEDERAL DA 3A. REGIAO</v>
          </cell>
          <cell r="C22" t="str">
            <v>02</v>
          </cell>
          <cell r="D22" t="str">
            <v>331</v>
          </cell>
          <cell r="E22" t="str">
            <v>0033</v>
          </cell>
          <cell r="F22" t="str">
            <v>PROGRAMA DE GESTAO E MANUTENCAO DO PODER JUDICIARIO</v>
          </cell>
          <cell r="G22" t="str">
            <v>212B</v>
          </cell>
          <cell r="H22" t="str">
            <v>BENEFICIOS OBRIGATORIOS AOS SERVIDORES CIVIS, EMPREGADOS, MI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3</v>
          </cell>
          <cell r="M22">
            <v>34082554.109999999</v>
          </cell>
          <cell r="Q22">
            <v>34082554.109999999</v>
          </cell>
          <cell r="R22">
            <v>27749194.07</v>
          </cell>
          <cell r="S22">
            <v>27749194.07</v>
          </cell>
        </row>
        <row r="23">
          <cell r="A23" t="str">
            <v>12104</v>
          </cell>
          <cell r="B23" t="str">
            <v>TRIBUNAL REGIONAL FEDERAL DA 3A. REGIAO</v>
          </cell>
          <cell r="C23" t="str">
            <v>02</v>
          </cell>
          <cell r="D23" t="str">
            <v>846</v>
          </cell>
          <cell r="E23" t="str">
            <v>0033</v>
          </cell>
          <cell r="F23" t="str">
            <v>PROGRAMA DE GESTAO E MANUTENCAO DO PODER JUDICIARIO</v>
          </cell>
          <cell r="G23" t="str">
            <v>09HB</v>
          </cell>
          <cell r="H23" t="str">
            <v>CONTRIBUICAO DA UNIAO, DE SUAS AUTARQUIAS E FUNDACOES PARA O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1</v>
          </cell>
          <cell r="M23">
            <v>58575973.43</v>
          </cell>
          <cell r="Q23">
            <v>58575973.43</v>
          </cell>
          <cell r="R23">
            <v>58575973.43</v>
          </cell>
          <cell r="S23">
            <v>51158137.789999999</v>
          </cell>
        </row>
        <row r="24">
          <cell r="A24" t="str">
            <v>12104</v>
          </cell>
          <cell r="B24" t="str">
            <v>TRIBUNAL REGIONAL FEDERAL DA 3A. REGIAO</v>
          </cell>
          <cell r="C24" t="str">
            <v>09</v>
          </cell>
          <cell r="D24" t="str">
            <v>272</v>
          </cell>
          <cell r="E24" t="str">
            <v>0033</v>
          </cell>
          <cell r="F24" t="str">
            <v>PROGRAMA DE GESTAO E MANUTENCAO DO PODER JUDICIARIO</v>
          </cell>
          <cell r="G24" t="str">
            <v>0181</v>
          </cell>
          <cell r="H24" t="str">
            <v>APOSENTADORIAS E PENSOES CIVIS DA UNIAO</v>
          </cell>
          <cell r="I24" t="str">
            <v>2</v>
          </cell>
          <cell r="J24" t="str">
            <v>1056</v>
          </cell>
          <cell r="K24" t="str">
            <v>BENEFICIOS DO RPPS DA UNIAO</v>
          </cell>
          <cell r="L24" t="str">
            <v>1</v>
          </cell>
          <cell r="M24">
            <v>137998808.02000001</v>
          </cell>
          <cell r="Q24">
            <v>137998808.02000001</v>
          </cell>
          <cell r="R24">
            <v>137998808.02000001</v>
          </cell>
          <cell r="S24">
            <v>130892135.54000001</v>
          </cell>
        </row>
        <row r="25">
          <cell r="A25" t="str">
            <v>12104</v>
          </cell>
          <cell r="B25" t="str">
            <v>TRIBUNAL REGIONAL FEDERAL DA 3A. REGIAO</v>
          </cell>
          <cell r="C25" t="str">
            <v>28</v>
          </cell>
          <cell r="D25" t="str">
            <v>846</v>
          </cell>
          <cell r="E25" t="str">
            <v>0909</v>
          </cell>
          <cell r="F25" t="str">
            <v>OPERACOES ESPECIAIS: OUTROS ENCARGOS ESPECIAIS</v>
          </cell>
          <cell r="G25" t="str">
            <v>00S6</v>
          </cell>
          <cell r="H25" t="str">
            <v>BENEFICIO ESPECIAL - LEI N. 12.618, DE 2012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710164.39</v>
          </cell>
          <cell r="Q25">
            <v>710164.39</v>
          </cell>
          <cell r="R25">
            <v>710164.39</v>
          </cell>
          <cell r="S25">
            <v>710164.39</v>
          </cell>
        </row>
        <row r="26">
          <cell r="A26" t="str">
            <v>12104</v>
          </cell>
          <cell r="B26" t="str">
            <v>TRIBUNAL REGIONAL FEDERAL DA 3A. REGIAO</v>
          </cell>
          <cell r="C26" t="str">
            <v>28</v>
          </cell>
          <cell r="D26" t="str">
            <v>846</v>
          </cell>
          <cell r="E26" t="str">
            <v>0909</v>
          </cell>
          <cell r="F26" t="str">
            <v>OPERACOES ESPECIAIS: OUTROS ENCARGOS ESPECIAIS</v>
          </cell>
          <cell r="G26" t="str">
            <v>0536</v>
          </cell>
          <cell r="H26" t="str">
            <v>BENEFICIOS DE LEGISLACAO ESPECIAL</v>
          </cell>
          <cell r="I26" t="str">
            <v>2</v>
          </cell>
          <cell r="J26" t="str">
            <v>1000</v>
          </cell>
          <cell r="K26" t="str">
            <v>RECURSOS LIVRES DA UNIAO</v>
          </cell>
          <cell r="L26" t="str">
            <v>3</v>
          </cell>
          <cell r="M26">
            <v>32000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6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ColWidth="9.140625" defaultRowHeight="25.5" customHeight="1" x14ac:dyDescent="0.2"/>
  <cols>
    <col min="1" max="1" width="17.7109375" style="67" customWidth="1"/>
    <col min="2" max="2" width="35.7109375" style="67" customWidth="1"/>
    <col min="3" max="4" width="15.7109375" style="67" customWidth="1"/>
    <col min="5" max="6" width="55.7109375" style="67" customWidth="1"/>
    <col min="7" max="8" width="8.7109375" style="68" customWidth="1"/>
    <col min="9" max="9" width="35.7109375" style="68" customWidth="1"/>
    <col min="10" max="10" width="8.7109375" style="68" customWidth="1"/>
    <col min="11" max="15" width="16.7109375" style="68" customWidth="1"/>
    <col min="16" max="16" width="16.7109375" style="69" customWidth="1"/>
    <col min="17" max="17" width="16.7109375" style="68" customWidth="1"/>
    <col min="18" max="18" width="16.7109375" style="69" customWidth="1"/>
    <col min="19" max="19" width="16.7109375" style="68" customWidth="1"/>
    <col min="20" max="20" width="8.7109375" style="69" customWidth="1"/>
    <col min="21" max="21" width="16.7109375" style="5" customWidth="1"/>
    <col min="22" max="22" width="8.85546875" style="5" customWidth="1"/>
    <col min="23" max="23" width="16.7109375" style="5" customWidth="1"/>
    <col min="24" max="24" width="8.7109375" style="5" customWidth="1"/>
    <col min="25" max="25" width="11.28515625" style="5" bestFit="1" customWidth="1"/>
    <col min="26" max="26" width="11" style="5" bestFit="1" customWidth="1"/>
    <col min="27" max="27" width="12.5703125" style="5" bestFit="1" customWidth="1"/>
    <col min="28" max="28" width="9.28515625" style="5" bestFit="1" customWidth="1"/>
    <col min="29" max="29" width="9.42578125" style="5" customWidth="1"/>
    <col min="30" max="30" width="39.5703125" style="5" customWidth="1"/>
    <col min="31" max="31" width="10.140625" style="5" bestFit="1" customWidth="1"/>
    <col min="32" max="32" width="9.28515625" style="5" customWidth="1"/>
    <col min="33" max="33" width="50.28515625" style="5" customWidth="1"/>
    <col min="34" max="34" width="5.140625" style="5" customWidth="1"/>
    <col min="35" max="35" width="23.140625" style="5" bestFit="1" customWidth="1"/>
    <col min="36" max="39" width="34.140625" style="5" bestFit="1" customWidth="1"/>
    <col min="40" max="40" width="32.5703125" style="5" bestFit="1" customWidth="1"/>
    <col min="41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7" t="s">
        <v>5</v>
      </c>
      <c r="B4" s="8">
        <v>45870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25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">
      <c r="A10" s="38" t="str">
        <f>+'[1]Access-Ago'!A10</f>
        <v>11101</v>
      </c>
      <c r="B10" s="39" t="str">
        <f>+'[1]Access-Ago'!B10</f>
        <v>SUPERIOR TRIBUNAL DE JUSTICA</v>
      </c>
      <c r="C10" s="38" t="str">
        <f>CONCATENATE('[1]Access-Ago'!C10,".",'[1]Access-Ago'!D10)</f>
        <v>02.128</v>
      </c>
      <c r="D10" s="38" t="str">
        <f>CONCATENATE('[1]Access-Ago'!E10,".",'[1]Access-Ago'!G10)</f>
        <v>0033.20G2</v>
      </c>
      <c r="E10" s="39" t="str">
        <f>+'[1]Access-Ago'!F10</f>
        <v>PROGRAMA DE GESTAO E MANUTENCAO DO PODER JUDICIARIO</v>
      </c>
      <c r="F10" s="40" t="str">
        <f>+'[1]Access-Ago'!H10</f>
        <v>FORMACAO E APERFEICOAMENTO DE MAGISTRADOS</v>
      </c>
      <c r="G10" s="38" t="str">
        <f>IF('[1]Access-Ago'!I10="1","F","S")</f>
        <v>F</v>
      </c>
      <c r="H10" s="38" t="str">
        <f>+'[1]Access-Ago'!J10</f>
        <v>1000</v>
      </c>
      <c r="I10" s="41" t="str">
        <f>+'[1]Access-Ago'!K10</f>
        <v>RECURSOS LIVRES DA UNIAO</v>
      </c>
      <c r="J10" s="38" t="str">
        <f>+'[1]Access-Ago'!L10</f>
        <v>3</v>
      </c>
      <c r="K10" s="42"/>
      <c r="L10" s="42"/>
      <c r="M10" s="42"/>
      <c r="N10" s="42">
        <f>+K10+L10-M10</f>
        <v>0</v>
      </c>
      <c r="O10" s="42">
        <f>'[1]Access-Ago'!P10</f>
        <v>0</v>
      </c>
      <c r="P10" s="42">
        <f>'[1]Access-Ago'!M10-'[1]Access-Ago'!N10</f>
        <v>0</v>
      </c>
      <c r="Q10" s="43">
        <f>'[1]Access-Ago'!O10</f>
        <v>63075</v>
      </c>
      <c r="R10" s="44">
        <f>N10-O10+P10+Q10</f>
        <v>63075</v>
      </c>
      <c r="S10" s="42">
        <f>'[1]Access-Ago'!Q10</f>
        <v>39450</v>
      </c>
      <c r="T10" s="45">
        <f>IF(R10&gt;0,S10/R10,0)</f>
        <v>0.62544589774078474</v>
      </c>
      <c r="U10" s="42">
        <f>'[1]Access-Ago'!R10</f>
        <v>39450</v>
      </c>
      <c r="V10" s="45">
        <f>IF(R10&gt;0,U10/R10,0)</f>
        <v>0.62544589774078474</v>
      </c>
      <c r="W10" s="42">
        <f>'[1]Access-Ago'!S10</f>
        <v>39450</v>
      </c>
      <c r="X10" s="45">
        <f>IF(R10&gt;0,W10/R10,0)</f>
        <v>0.62544589774078474</v>
      </c>
    </row>
    <row r="11" spans="1:24" ht="28.5" customHeight="1" x14ac:dyDescent="0.2">
      <c r="A11" s="46" t="str">
        <f>+'[1]Access-Ago'!A11</f>
        <v>12101</v>
      </c>
      <c r="B11" s="47" t="str">
        <f>+'[1]Access-Ago'!B11</f>
        <v>JUSTICA FEDERAL DE PRIMEIRO GRAU</v>
      </c>
      <c r="C11" s="46" t="str">
        <f>CONCATENATE('[1]Access-Ago'!C11,".",'[1]Access-Ago'!D11)</f>
        <v>02.061</v>
      </c>
      <c r="D11" s="46" t="str">
        <f>CONCATENATE('[1]Access-Ago'!E11,".",'[1]Access-Ago'!G11)</f>
        <v>0033.4257</v>
      </c>
      <c r="E11" s="47" t="str">
        <f>+'[1]Access-Ago'!F11</f>
        <v>PROGRAMA DE GESTAO E MANUTENCAO DO PODER JUDICIARIO</v>
      </c>
      <c r="F11" s="48" t="str">
        <f>+'[1]Access-Ago'!H11</f>
        <v>JULGAMENTO DE CAUSAS NA JUSTICA FEDERAL</v>
      </c>
      <c r="G11" s="46" t="str">
        <f>IF('[1]Access-Ago'!I11="1","F","S")</f>
        <v>F</v>
      </c>
      <c r="H11" s="46" t="str">
        <f>+'[1]Access-Ago'!J11</f>
        <v>1000</v>
      </c>
      <c r="I11" s="49" t="str">
        <f>+'[1]Access-Ago'!K11</f>
        <v>RECURSOS LIVRES DA UNIAO</v>
      </c>
      <c r="J11" s="46" t="str">
        <f>+'[1]Access-Ago'!L11</f>
        <v>3</v>
      </c>
      <c r="K11" s="42"/>
      <c r="L11" s="42"/>
      <c r="M11" s="42"/>
      <c r="N11" s="42">
        <f t="shared" ref="N11:N26" si="0">+K11+L11-M11</f>
        <v>0</v>
      </c>
      <c r="O11" s="42">
        <f>'[1]Access-Ago'!P11</f>
        <v>0</v>
      </c>
      <c r="P11" s="42">
        <f>'[1]Access-Ago'!M11-'[1]Access-Ago'!N11</f>
        <v>54404.5</v>
      </c>
      <c r="Q11" s="42">
        <f>'[1]Access-Ago'!O11</f>
        <v>0</v>
      </c>
      <c r="R11" s="44">
        <f t="shared" ref="R11:R23" si="1">N11-O11+P11+Q11</f>
        <v>54404.5</v>
      </c>
      <c r="S11" s="42">
        <f>'[1]Access-Ago'!Q11</f>
        <v>50777.18</v>
      </c>
      <c r="T11" s="45">
        <f t="shared" ref="T11:T27" si="2">IF(R11&gt;0,S11/R11,0)</f>
        <v>0.93332683877252798</v>
      </c>
      <c r="U11" s="42">
        <f>'[1]Access-Ago'!R11</f>
        <v>45895.1</v>
      </c>
      <c r="V11" s="45">
        <f t="shared" ref="V11:V27" si="3">IF(R11&gt;0,U11/R11,0)</f>
        <v>0.84359014419763068</v>
      </c>
      <c r="W11" s="42">
        <f>'[1]Access-Ago'!S11</f>
        <v>33001.370000000003</v>
      </c>
      <c r="X11" s="45">
        <f t="shared" ref="X11:X27" si="4">IF(R11&gt;0,W11/R11,0)</f>
        <v>0.60659265318126265</v>
      </c>
    </row>
    <row r="12" spans="1:24" ht="28.5" customHeight="1" x14ac:dyDescent="0.2">
      <c r="A12" s="46" t="str">
        <f>+'[1]Access-Ago'!A12</f>
        <v>12101</v>
      </c>
      <c r="B12" s="47" t="str">
        <f>+'[1]Access-Ago'!B12</f>
        <v>JUSTICA FEDERAL DE PRIMEIRO GRAU</v>
      </c>
      <c r="C12" s="46" t="str">
        <f>CONCATENATE('[1]Access-Ago'!C12,".",'[1]Access-Ago'!D12)</f>
        <v>02.331</v>
      </c>
      <c r="D12" s="46" t="str">
        <f>CONCATENATE('[1]Access-Ago'!E12,".",'[1]Access-Ago'!G12)</f>
        <v>0033.2004</v>
      </c>
      <c r="E12" s="47" t="str">
        <f>+'[1]Access-Ago'!F12</f>
        <v>PROGRAMA DE GESTAO E MANUTENCAO DO PODER JUDICIARIO</v>
      </c>
      <c r="F12" s="48" t="str">
        <f>+'[1]Access-Ago'!H12</f>
        <v>ASSISTENCIA MEDICA E ODONTOLOGICA AOS SERVIDORES CIVIS, EMPR</v>
      </c>
      <c r="G12" s="46" t="str">
        <f>IF('[1]Access-Ago'!I12="1","F","S")</f>
        <v>F</v>
      </c>
      <c r="H12" s="46" t="str">
        <f>+'[1]Access-Ago'!J12</f>
        <v>1000</v>
      </c>
      <c r="I12" s="49" t="str">
        <f>+'[1]Access-Ago'!K12</f>
        <v>RECURSOS LIVRES DA UNIAO</v>
      </c>
      <c r="J12" s="46" t="str">
        <f>+'[1]Access-Ago'!L12</f>
        <v>3</v>
      </c>
      <c r="K12" s="42"/>
      <c r="L12" s="42"/>
      <c r="M12" s="42"/>
      <c r="N12" s="42">
        <f t="shared" si="0"/>
        <v>0</v>
      </c>
      <c r="O12" s="42">
        <f>'[1]Access-Ago'!P12</f>
        <v>0</v>
      </c>
      <c r="P12" s="42">
        <f>'[1]Access-Ago'!M12-'[1]Access-Ago'!N12</f>
        <v>0</v>
      </c>
      <c r="Q12" s="42">
        <f>'[1]Access-Ago'!O12</f>
        <v>0</v>
      </c>
      <c r="R12" s="44">
        <f t="shared" si="1"/>
        <v>0</v>
      </c>
      <c r="S12" s="42">
        <f>'[1]Access-Ago'!Q12</f>
        <v>0</v>
      </c>
      <c r="T12" s="45">
        <f t="shared" si="2"/>
        <v>0</v>
      </c>
      <c r="U12" s="42">
        <f>'[1]Access-Ago'!R12</f>
        <v>0</v>
      </c>
      <c r="V12" s="45">
        <f t="shared" si="3"/>
        <v>0</v>
      </c>
      <c r="W12" s="42">
        <f>'[1]Access-Ago'!S12</f>
        <v>0</v>
      </c>
      <c r="X12" s="45">
        <f t="shared" si="4"/>
        <v>0</v>
      </c>
    </row>
    <row r="13" spans="1:24" ht="28.5" customHeight="1" x14ac:dyDescent="0.2">
      <c r="A13" s="50" t="str">
        <f>+'[1]Access-Ago'!A13</f>
        <v>12104</v>
      </c>
      <c r="B13" s="51" t="str">
        <f>+'[1]Access-Ago'!B13</f>
        <v>TRIBUNAL REGIONAL FEDERAL DA 3A. REGIAO</v>
      </c>
      <c r="C13" s="52" t="str">
        <f>CONCATENATE('[1]Access-Ago'!C13,".",'[1]Access-Ago'!D13)</f>
        <v>02.061</v>
      </c>
      <c r="D13" s="52" t="str">
        <f>CONCATENATE('[1]Access-Ago'!E13,".",'[1]Access-Ago'!G13)</f>
        <v>0033.4224</v>
      </c>
      <c r="E13" s="51" t="str">
        <f>+'[1]Access-Ago'!F13</f>
        <v>PROGRAMA DE GESTAO E MANUTENCAO DO PODER JUDICIARIO</v>
      </c>
      <c r="F13" s="53" t="str">
        <f>+'[1]Access-Ago'!H13</f>
        <v>ASSISTENCIA JURIDICA A PESSOAS CARENTES</v>
      </c>
      <c r="G13" s="50" t="str">
        <f>IF('[1]Access-Ago'!I13="1","F","S")</f>
        <v>F</v>
      </c>
      <c r="H13" s="50" t="str">
        <f>+'[1]Access-Ago'!J13</f>
        <v>1000</v>
      </c>
      <c r="I13" s="54" t="str">
        <f>+'[1]Access-Ago'!K13</f>
        <v>RECURSOS LIVRES DA UNIAO</v>
      </c>
      <c r="J13" s="50" t="str">
        <f>+'[1]Access-Ago'!L13</f>
        <v>3</v>
      </c>
      <c r="K13" s="42"/>
      <c r="L13" s="42"/>
      <c r="M13" s="42"/>
      <c r="N13" s="42">
        <f t="shared" si="0"/>
        <v>0</v>
      </c>
      <c r="O13" s="42">
        <f>'[1]Access-Ago'!P13</f>
        <v>0</v>
      </c>
      <c r="P13" s="42">
        <f>'[1]Access-Ago'!M13-'[1]Access-Ago'!N13</f>
        <v>10000</v>
      </c>
      <c r="Q13" s="42">
        <f>'[1]Access-Ago'!O13</f>
        <v>0</v>
      </c>
      <c r="R13" s="44">
        <f>N13-O13+P13+Q13</f>
        <v>10000</v>
      </c>
      <c r="S13" s="42">
        <f>'[1]Access-Ago'!Q13</f>
        <v>10000</v>
      </c>
      <c r="T13" s="45">
        <f t="shared" si="2"/>
        <v>1</v>
      </c>
      <c r="U13" s="42">
        <f>'[1]Access-Ago'!R13</f>
        <v>0</v>
      </c>
      <c r="V13" s="45">
        <f t="shared" si="3"/>
        <v>0</v>
      </c>
      <c r="W13" s="42">
        <f>'[1]Access-Ago'!S13</f>
        <v>0</v>
      </c>
      <c r="X13" s="45">
        <f t="shared" si="4"/>
        <v>0</v>
      </c>
    </row>
    <row r="14" spans="1:24" ht="28.5" customHeight="1" x14ac:dyDescent="0.2">
      <c r="A14" s="46" t="str">
        <f>+'[1]Access-Ago'!A14</f>
        <v>12104</v>
      </c>
      <c r="B14" s="47" t="str">
        <f>+'[1]Access-Ago'!B14</f>
        <v>TRIBUNAL REGIONAL FEDERAL DA 3A. REGIAO</v>
      </c>
      <c r="C14" s="46" t="str">
        <f>CONCATENATE('[1]Access-Ago'!C14,".",'[1]Access-Ago'!D14)</f>
        <v>02.061</v>
      </c>
      <c r="D14" s="46" t="str">
        <f>CONCATENATE('[1]Access-Ago'!E14,".",'[1]Access-Ago'!G14)</f>
        <v>0033.4257</v>
      </c>
      <c r="E14" s="47" t="str">
        <f>+'[1]Access-Ago'!F14</f>
        <v>PROGRAMA DE GESTAO E MANUTENCAO DO PODER JUDICIARIO</v>
      </c>
      <c r="F14" s="55" t="str">
        <f>+'[1]Access-Ago'!H14</f>
        <v>JULGAMENTO DE CAUSAS NA JUSTICA FEDERAL</v>
      </c>
      <c r="G14" s="46" t="str">
        <f>IF('[1]Access-Ago'!I14="1","F","S")</f>
        <v>F</v>
      </c>
      <c r="H14" s="46" t="str">
        <f>+'[1]Access-Ago'!J14</f>
        <v>1000</v>
      </c>
      <c r="I14" s="47" t="str">
        <f>+'[1]Access-Ago'!K14</f>
        <v>RECURSOS LIVRES DA UNIAO</v>
      </c>
      <c r="J14" s="46" t="str">
        <f>+'[1]Access-Ago'!L14</f>
        <v>4</v>
      </c>
      <c r="K14" s="42"/>
      <c r="L14" s="42"/>
      <c r="M14" s="42"/>
      <c r="N14" s="42">
        <f t="shared" si="0"/>
        <v>0</v>
      </c>
      <c r="O14" s="42">
        <f>'[1]Access-Ago'!P14</f>
        <v>2416923.6800000002</v>
      </c>
      <c r="P14" s="42">
        <f>'[1]Access-Ago'!M14-'[1]Access-Ago'!N14</f>
        <v>13684492</v>
      </c>
      <c r="Q14" s="42">
        <f>'[1]Access-Ago'!O14</f>
        <v>0</v>
      </c>
      <c r="R14" s="44">
        <f t="shared" si="1"/>
        <v>11267568.32</v>
      </c>
      <c r="S14" s="42">
        <f>'[1]Access-Ago'!Q14</f>
        <v>4048168.56</v>
      </c>
      <c r="T14" s="45">
        <f t="shared" si="2"/>
        <v>0.35927614947889663</v>
      </c>
      <c r="U14" s="42">
        <f>'[1]Access-Ago'!R14</f>
        <v>152157.48000000001</v>
      </c>
      <c r="V14" s="45">
        <f t="shared" si="3"/>
        <v>1.3504021069916175E-2</v>
      </c>
      <c r="W14" s="42">
        <f>'[1]Access-Ago'!S14</f>
        <v>110770.22</v>
      </c>
      <c r="X14" s="45">
        <f t="shared" si="4"/>
        <v>9.8308895809739363E-3</v>
      </c>
    </row>
    <row r="15" spans="1:24" ht="28.5" customHeight="1" x14ac:dyDescent="0.2">
      <c r="A15" s="46" t="str">
        <f>+'[1]Access-Ago'!A15</f>
        <v>12104</v>
      </c>
      <c r="B15" s="47" t="str">
        <f>+'[1]Access-Ago'!B15</f>
        <v>TRIBUNAL REGIONAL FEDERAL DA 3A. REGIAO</v>
      </c>
      <c r="C15" s="46" t="str">
        <f>CONCATENATE('[1]Access-Ago'!C15,".",'[1]Access-Ago'!D15)</f>
        <v>02.061</v>
      </c>
      <c r="D15" s="46" t="str">
        <f>CONCATENATE('[1]Access-Ago'!E15,".",'[1]Access-Ago'!G15)</f>
        <v>0033.4257</v>
      </c>
      <c r="E15" s="47" t="str">
        <f>+'[1]Access-Ago'!F15</f>
        <v>PROGRAMA DE GESTAO E MANUTENCAO DO PODER JUDICIARIO</v>
      </c>
      <c r="F15" s="55" t="str">
        <f>+'[1]Access-Ago'!H15</f>
        <v>JULGAMENTO DE CAUSAS NA JUSTICA FEDERAL</v>
      </c>
      <c r="G15" s="46" t="str">
        <f>IF('[1]Access-Ago'!I15="1","F","S")</f>
        <v>F</v>
      </c>
      <c r="H15" s="46" t="str">
        <f>+'[1]Access-Ago'!J15</f>
        <v>1000</v>
      </c>
      <c r="I15" s="47" t="str">
        <f>+'[1]Access-Ago'!K15</f>
        <v>RECURSOS LIVRES DA UNIAO</v>
      </c>
      <c r="J15" s="46" t="str">
        <f>+'[1]Access-Ago'!L15</f>
        <v>3</v>
      </c>
      <c r="K15" s="42"/>
      <c r="L15" s="42"/>
      <c r="M15" s="42"/>
      <c r="N15" s="42">
        <f t="shared" si="0"/>
        <v>0</v>
      </c>
      <c r="O15" s="42">
        <f>'[1]Access-Ago'!P15</f>
        <v>2146299</v>
      </c>
      <c r="P15" s="42">
        <f>'[1]Access-Ago'!M15-'[1]Access-Ago'!N15</f>
        <v>55549474</v>
      </c>
      <c r="Q15" s="42">
        <f>'[1]Access-Ago'!O15</f>
        <v>0</v>
      </c>
      <c r="R15" s="44">
        <f t="shared" si="1"/>
        <v>53403175</v>
      </c>
      <c r="S15" s="42">
        <f>'[1]Access-Ago'!Q15</f>
        <v>43395271.920000002</v>
      </c>
      <c r="T15" s="45">
        <f t="shared" si="2"/>
        <v>0.81259722703753101</v>
      </c>
      <c r="U15" s="42">
        <f>'[1]Access-Ago'!R15</f>
        <v>19432237.960000001</v>
      </c>
      <c r="V15" s="45">
        <f t="shared" si="3"/>
        <v>0.36387795220040758</v>
      </c>
      <c r="W15" s="42">
        <f>'[1]Access-Ago'!S15</f>
        <v>17586189.140000001</v>
      </c>
      <c r="X15" s="45">
        <f t="shared" si="4"/>
        <v>0.32930980489455919</v>
      </c>
    </row>
    <row r="16" spans="1:24" ht="28.5" customHeight="1" x14ac:dyDescent="0.2">
      <c r="A16" s="46" t="str">
        <f>+'[1]Access-Ago'!A16</f>
        <v>12104</v>
      </c>
      <c r="B16" s="47" t="str">
        <f>+'[1]Access-Ago'!B16</f>
        <v>TRIBUNAL REGIONAL FEDERAL DA 3A. REGIAO</v>
      </c>
      <c r="C16" s="46" t="str">
        <f>CONCATENATE('[1]Access-Ago'!C16,".",'[1]Access-Ago'!D16)</f>
        <v>02.061</v>
      </c>
      <c r="D16" s="46" t="str">
        <f>CONCATENATE('[1]Access-Ago'!E16,".",'[1]Access-Ago'!G16)</f>
        <v>0033.4257</v>
      </c>
      <c r="E16" s="47" t="str">
        <f>+'[1]Access-Ago'!F16</f>
        <v>PROGRAMA DE GESTAO E MANUTENCAO DO PODER JUDICIARIO</v>
      </c>
      <c r="F16" s="47" t="str">
        <f>+'[1]Access-Ago'!H16</f>
        <v>JULGAMENTO DE CAUSAS NA JUSTICA FEDERAL</v>
      </c>
      <c r="G16" s="46" t="str">
        <f>IF('[1]Access-Ago'!I16="1","F","S")</f>
        <v>F</v>
      </c>
      <c r="H16" s="46" t="str">
        <f>+'[1]Access-Ago'!J16</f>
        <v>1027</v>
      </c>
      <c r="I16" s="47" t="str">
        <f>+'[1]Access-Ago'!K16</f>
        <v>SERV.AFETOS AS ATIVID.ESPECIFICAS DA JUSTICA</v>
      </c>
      <c r="J16" s="46" t="str">
        <f>+'[1]Access-Ago'!L16</f>
        <v>3</v>
      </c>
      <c r="K16" s="42"/>
      <c r="L16" s="42"/>
      <c r="M16" s="42"/>
      <c r="N16" s="42">
        <f t="shared" si="0"/>
        <v>0</v>
      </c>
      <c r="O16" s="42">
        <f>'[1]Access-Ago'!P16</f>
        <v>0</v>
      </c>
      <c r="P16" s="42">
        <f>'[1]Access-Ago'!M16-'[1]Access-Ago'!N16</f>
        <v>17294589</v>
      </c>
      <c r="Q16" s="42">
        <f>'[1]Access-Ago'!O16</f>
        <v>0</v>
      </c>
      <c r="R16" s="44">
        <f t="shared" si="1"/>
        <v>17294589</v>
      </c>
      <c r="S16" s="42">
        <f>'[1]Access-Ago'!Q16</f>
        <v>16267942.310000001</v>
      </c>
      <c r="T16" s="45">
        <f t="shared" si="2"/>
        <v>0.94063769367401562</v>
      </c>
      <c r="U16" s="42">
        <f>'[1]Access-Ago'!R16</f>
        <v>9107242.3100000005</v>
      </c>
      <c r="V16" s="45">
        <f t="shared" si="3"/>
        <v>0.52659489682004013</v>
      </c>
      <c r="W16" s="42">
        <f>'[1]Access-Ago'!S16</f>
        <v>8237744.4299999997</v>
      </c>
      <c r="X16" s="45">
        <f t="shared" si="4"/>
        <v>0.47631917879054542</v>
      </c>
    </row>
    <row r="17" spans="1:40" ht="28.5" customHeight="1" x14ac:dyDescent="0.2">
      <c r="A17" s="46" t="str">
        <f>+'[1]Access-Ago'!A17</f>
        <v>12104</v>
      </c>
      <c r="B17" s="47" t="str">
        <f>+'[1]Access-Ago'!B17</f>
        <v>TRIBUNAL REGIONAL FEDERAL DA 3A. REGIAO</v>
      </c>
      <c r="C17" s="46" t="str">
        <f>CONCATENATE('[1]Access-Ago'!C17,".",'[1]Access-Ago'!D17)</f>
        <v>02.122</v>
      </c>
      <c r="D17" s="46" t="str">
        <f>CONCATENATE('[1]Access-Ago'!E17,".",'[1]Access-Ago'!G17)</f>
        <v>0033.20TP</v>
      </c>
      <c r="E17" s="47" t="str">
        <f>+'[1]Access-Ago'!F17</f>
        <v>PROGRAMA DE GESTAO E MANUTENCAO DO PODER JUDICIARIO</v>
      </c>
      <c r="F17" s="47" t="str">
        <f>+'[1]Access-Ago'!H17</f>
        <v>ATIVOS CIVIS DA UNIAO</v>
      </c>
      <c r="G17" s="46" t="str">
        <f>IF('[1]Access-Ago'!I17="1","F","S")</f>
        <v>F</v>
      </c>
      <c r="H17" s="46" t="str">
        <f>+'[1]Access-Ago'!J17</f>
        <v>1000</v>
      </c>
      <c r="I17" s="47" t="str">
        <f>+'[1]Access-Ago'!K17</f>
        <v>RECURSOS LIVRES DA UNIAO</v>
      </c>
      <c r="J17" s="46" t="str">
        <f>+'[1]Access-Ago'!L17</f>
        <v>1</v>
      </c>
      <c r="K17" s="42"/>
      <c r="L17" s="42"/>
      <c r="M17" s="42"/>
      <c r="N17" s="42">
        <f t="shared" si="0"/>
        <v>0</v>
      </c>
      <c r="O17" s="42">
        <f>'[1]Access-Ago'!P17</f>
        <v>0</v>
      </c>
      <c r="P17" s="42">
        <f>'[1]Access-Ago'!M17-'[1]Access-Ago'!N17</f>
        <v>346839442.72000003</v>
      </c>
      <c r="Q17" s="42">
        <f>'[1]Access-Ago'!O17</f>
        <v>0</v>
      </c>
      <c r="R17" s="42">
        <f t="shared" si="1"/>
        <v>346839442.72000003</v>
      </c>
      <c r="S17" s="42">
        <f>'[1]Access-Ago'!Q17</f>
        <v>346839442.72000003</v>
      </c>
      <c r="T17" s="45">
        <f t="shared" si="2"/>
        <v>1</v>
      </c>
      <c r="U17" s="42">
        <f>'[1]Access-Ago'!R17</f>
        <v>346839424.87</v>
      </c>
      <c r="V17" s="45">
        <f t="shared" si="3"/>
        <v>0.99999994853526497</v>
      </c>
      <c r="W17" s="42">
        <f>'[1]Access-Ago'!S17</f>
        <v>330703692.93000001</v>
      </c>
      <c r="X17" s="45">
        <f t="shared" si="4"/>
        <v>0.95347775425003711</v>
      </c>
    </row>
    <row r="18" spans="1:40" ht="28.5" customHeight="1" x14ac:dyDescent="0.2">
      <c r="A18" s="46" t="str">
        <f>+'[1]Access-Ago'!A18</f>
        <v>12104</v>
      </c>
      <c r="B18" s="47" t="str">
        <f>+'[1]Access-Ago'!B18</f>
        <v>TRIBUNAL REGIONAL FEDERAL DA 3A. REGIAO</v>
      </c>
      <c r="C18" s="46" t="str">
        <f>CONCATENATE('[1]Access-Ago'!C18,".",'[1]Access-Ago'!D18)</f>
        <v>02.122</v>
      </c>
      <c r="D18" s="46" t="str">
        <f>CONCATENATE('[1]Access-Ago'!E18,".",'[1]Access-Ago'!G18)</f>
        <v>0033.216H</v>
      </c>
      <c r="E18" s="47" t="str">
        <f>+'[1]Access-Ago'!F18</f>
        <v>PROGRAMA DE GESTAO E MANUTENCAO DO PODER JUDICIARIO</v>
      </c>
      <c r="F18" s="47" t="str">
        <f>+'[1]Access-Ago'!H18</f>
        <v>AJUDA DE CUSTO PARA MORADIA OU AUXILIO-MORADIA A AGENTES PUB</v>
      </c>
      <c r="G18" s="46" t="str">
        <f>IF('[1]Access-Ago'!I18="1","F","S")</f>
        <v>F</v>
      </c>
      <c r="H18" s="46" t="str">
        <f>+'[1]Access-Ago'!J18</f>
        <v>1000</v>
      </c>
      <c r="I18" s="47" t="str">
        <f>+'[1]Access-Ago'!K18</f>
        <v>RECURSOS LIVRES DA UNIAO</v>
      </c>
      <c r="J18" s="46" t="str">
        <f>+'[1]Access-Ago'!L18</f>
        <v>3</v>
      </c>
      <c r="K18" s="42"/>
      <c r="L18" s="42"/>
      <c r="M18" s="42"/>
      <c r="N18" s="42">
        <f t="shared" si="0"/>
        <v>0</v>
      </c>
      <c r="O18" s="42">
        <f>'[1]Access-Ago'!P18</f>
        <v>0</v>
      </c>
      <c r="P18" s="42">
        <f>'[1]Access-Ago'!M18-'[1]Access-Ago'!N18</f>
        <v>59000</v>
      </c>
      <c r="Q18" s="42">
        <f>'[1]Access-Ago'!O18</f>
        <v>0</v>
      </c>
      <c r="R18" s="42">
        <f>N18-O18+P18+Q18</f>
        <v>59000</v>
      </c>
      <c r="S18" s="42">
        <f>'[1]Access-Ago'!Q18</f>
        <v>59000</v>
      </c>
      <c r="T18" s="45">
        <f t="shared" si="2"/>
        <v>1</v>
      </c>
      <c r="U18" s="42">
        <f>'[1]Access-Ago'!R18</f>
        <v>36033.03</v>
      </c>
      <c r="V18" s="45">
        <f t="shared" si="3"/>
        <v>0.61072932203389829</v>
      </c>
      <c r="W18" s="42">
        <f>'[1]Access-Ago'!S18</f>
        <v>36033.03</v>
      </c>
      <c r="X18" s="45">
        <f t="shared" si="4"/>
        <v>0.61072932203389829</v>
      </c>
    </row>
    <row r="19" spans="1:40" ht="28.5" customHeight="1" x14ac:dyDescent="0.2">
      <c r="A19" s="46" t="str">
        <f>+'[1]Access-Ago'!A19</f>
        <v>12104</v>
      </c>
      <c r="B19" s="47" t="str">
        <f>+'[1]Access-Ago'!B19</f>
        <v>TRIBUNAL REGIONAL FEDERAL DA 3A. REGIAO</v>
      </c>
      <c r="C19" s="46" t="str">
        <f>CONCATENATE('[1]Access-Ago'!C19,".",'[1]Access-Ago'!D19)</f>
        <v>02.122</v>
      </c>
      <c r="D19" s="46" t="str">
        <f>CONCATENATE('[1]Access-Ago'!E19,".",'[1]Access-Ago'!G19)</f>
        <v>0033.219Z</v>
      </c>
      <c r="E19" s="47" t="str">
        <f>+'[1]Access-Ago'!F19</f>
        <v>PROGRAMA DE GESTAO E MANUTENCAO DO PODER JUDICIARIO</v>
      </c>
      <c r="F19" s="47" t="str">
        <f>+'[1]Access-Ago'!H19</f>
        <v>CONSERVACAO E RECUPERACAO DE ATIVOS DE INFRAESTRUTURA DA UNI</v>
      </c>
      <c r="G19" s="46" t="str">
        <f>IF('[1]Access-Ago'!I19="1","F","S")</f>
        <v>F</v>
      </c>
      <c r="H19" s="46" t="str">
        <f>+'[1]Access-Ago'!J19</f>
        <v>1000</v>
      </c>
      <c r="I19" s="47" t="str">
        <f>+'[1]Access-Ago'!K19</f>
        <v>RECURSOS LIVRES DA UNIAO</v>
      </c>
      <c r="J19" s="46" t="str">
        <f>+'[1]Access-Ago'!L19</f>
        <v>4</v>
      </c>
      <c r="K19" s="42"/>
      <c r="L19" s="42"/>
      <c r="M19" s="42"/>
      <c r="N19" s="42">
        <f t="shared" si="0"/>
        <v>0</v>
      </c>
      <c r="O19" s="42">
        <f>'[1]Access-Ago'!P19</f>
        <v>3707773</v>
      </c>
      <c r="P19" s="42">
        <f>'[1]Access-Ago'!M19-'[1]Access-Ago'!N19</f>
        <v>5000000</v>
      </c>
      <c r="Q19" s="42">
        <f>'[1]Access-Ago'!O19</f>
        <v>0</v>
      </c>
      <c r="R19" s="42">
        <f>N19-O19+P19+Q19</f>
        <v>1292227</v>
      </c>
      <c r="S19" s="42">
        <f>'[1]Access-Ago'!Q19</f>
        <v>0</v>
      </c>
      <c r="T19" s="45">
        <f t="shared" si="2"/>
        <v>0</v>
      </c>
      <c r="U19" s="42">
        <f>'[1]Access-Ago'!R19</f>
        <v>0</v>
      </c>
      <c r="V19" s="45">
        <f t="shared" si="3"/>
        <v>0</v>
      </c>
      <c r="W19" s="42">
        <f>'[1]Access-Ago'!S19</f>
        <v>0</v>
      </c>
      <c r="X19" s="45">
        <f t="shared" si="4"/>
        <v>0</v>
      </c>
    </row>
    <row r="20" spans="1:40" ht="28.5" customHeight="1" x14ac:dyDescent="0.2">
      <c r="A20" s="46" t="str">
        <f>+'[1]Access-Ago'!A20</f>
        <v>12104</v>
      </c>
      <c r="B20" s="47" t="str">
        <f>+'[1]Access-Ago'!B20</f>
        <v>TRIBUNAL REGIONAL FEDERAL DA 3A. REGIAO</v>
      </c>
      <c r="C20" s="46" t="str">
        <f>CONCATENATE('[1]Access-Ago'!C20,".",'[1]Access-Ago'!D20)</f>
        <v>02.331</v>
      </c>
      <c r="D20" s="46" t="str">
        <f>CONCATENATE('[1]Access-Ago'!E20,".",'[1]Access-Ago'!G20)</f>
        <v>0033.2004</v>
      </c>
      <c r="E20" s="47" t="str">
        <f>+'[1]Access-Ago'!F20</f>
        <v>PROGRAMA DE GESTAO E MANUTENCAO DO PODER JUDICIARIO</v>
      </c>
      <c r="F20" s="47" t="str">
        <f>+'[1]Access-Ago'!H20</f>
        <v>ASSISTENCIA MEDICA E ODONTOLOGICA AOS SERVIDORES CIVIS, EMPR</v>
      </c>
      <c r="G20" s="46" t="str">
        <f>IF('[1]Access-Ago'!I20="1","F","S")</f>
        <v>F</v>
      </c>
      <c r="H20" s="46" t="str">
        <f>+'[1]Access-Ago'!J20</f>
        <v>1000</v>
      </c>
      <c r="I20" s="47" t="str">
        <f>+'[1]Access-Ago'!K20</f>
        <v>RECURSOS LIVRES DA UNIAO</v>
      </c>
      <c r="J20" s="46" t="str">
        <f>+'[1]Access-Ago'!L20</f>
        <v>4</v>
      </c>
      <c r="K20" s="42"/>
      <c r="L20" s="42"/>
      <c r="M20" s="42"/>
      <c r="N20" s="42">
        <f t="shared" si="0"/>
        <v>0</v>
      </c>
      <c r="O20" s="42">
        <f>'[1]Access-Ago'!P20</f>
        <v>0</v>
      </c>
      <c r="P20" s="42">
        <f>'[1]Access-Ago'!M20-'[1]Access-Ago'!N20</f>
        <v>40000</v>
      </c>
      <c r="Q20" s="42">
        <f>'[1]Access-Ago'!O20</f>
        <v>0</v>
      </c>
      <c r="R20" s="42">
        <f t="shared" si="1"/>
        <v>40000</v>
      </c>
      <c r="S20" s="42">
        <f>'[1]Access-Ago'!Q20</f>
        <v>0</v>
      </c>
      <c r="T20" s="45">
        <f t="shared" si="2"/>
        <v>0</v>
      </c>
      <c r="U20" s="42">
        <f>'[1]Access-Ago'!R20</f>
        <v>0</v>
      </c>
      <c r="V20" s="45">
        <f t="shared" si="3"/>
        <v>0</v>
      </c>
      <c r="W20" s="42">
        <f>'[1]Access-Ago'!S20</f>
        <v>0</v>
      </c>
      <c r="X20" s="45">
        <f t="shared" si="4"/>
        <v>0</v>
      </c>
    </row>
    <row r="21" spans="1:40" ht="28.5" customHeight="1" x14ac:dyDescent="0.2">
      <c r="A21" s="46" t="str">
        <f>+'[1]Access-Ago'!A21</f>
        <v>12104</v>
      </c>
      <c r="B21" s="47" t="str">
        <f>+'[1]Access-Ago'!B21</f>
        <v>TRIBUNAL REGIONAL FEDERAL DA 3A. REGIAO</v>
      </c>
      <c r="C21" s="46" t="str">
        <f>CONCATENATE('[1]Access-Ago'!C21,".",'[1]Access-Ago'!D21)</f>
        <v>02.331</v>
      </c>
      <c r="D21" s="46" t="str">
        <f>CONCATENATE('[1]Access-Ago'!E21,".",'[1]Access-Ago'!G21)</f>
        <v>0033.2004</v>
      </c>
      <c r="E21" s="47" t="str">
        <f>+'[1]Access-Ago'!F21</f>
        <v>PROGRAMA DE GESTAO E MANUTENCAO DO PODER JUDICIARIO</v>
      </c>
      <c r="F21" s="47" t="str">
        <f>+'[1]Access-Ago'!H21</f>
        <v>ASSISTENCIA MEDICA E ODONTOLOGICA AOS SERVIDORES CIVIS, EMPR</v>
      </c>
      <c r="G21" s="46" t="str">
        <f>IF('[1]Access-Ago'!I21="1","F","S")</f>
        <v>F</v>
      </c>
      <c r="H21" s="46" t="str">
        <f>+'[1]Access-Ago'!J21</f>
        <v>1000</v>
      </c>
      <c r="I21" s="47" t="str">
        <f>+'[1]Access-Ago'!K21</f>
        <v>RECURSOS LIVRES DA UNIAO</v>
      </c>
      <c r="J21" s="46" t="str">
        <f>+'[1]Access-Ago'!L21</f>
        <v>3</v>
      </c>
      <c r="K21" s="42"/>
      <c r="L21" s="42"/>
      <c r="M21" s="42"/>
      <c r="N21" s="42">
        <f t="shared" si="0"/>
        <v>0</v>
      </c>
      <c r="O21" s="42">
        <f>'[1]Access-Ago'!P21</f>
        <v>79940.070000000007</v>
      </c>
      <c r="P21" s="42">
        <f>'[1]Access-Ago'!M21-'[1]Access-Ago'!N21</f>
        <v>39379894</v>
      </c>
      <c r="Q21" s="42">
        <f>'[1]Access-Ago'!O21</f>
        <v>0</v>
      </c>
      <c r="R21" s="42">
        <f t="shared" si="1"/>
        <v>39299953.93</v>
      </c>
      <c r="S21" s="42">
        <f>'[1]Access-Ago'!Q21</f>
        <v>39266132.439999998</v>
      </c>
      <c r="T21" s="45">
        <f t="shared" si="2"/>
        <v>0.9991394012812268</v>
      </c>
      <c r="U21" s="42">
        <f>'[1]Access-Ago'!R21</f>
        <v>25921166.890000001</v>
      </c>
      <c r="V21" s="45">
        <f t="shared" si="3"/>
        <v>0.65957244978378526</v>
      </c>
      <c r="W21" s="42">
        <f>'[1]Access-Ago'!S21</f>
        <v>22829538.469999999</v>
      </c>
      <c r="X21" s="45">
        <f t="shared" si="4"/>
        <v>0.58090496774279554</v>
      </c>
    </row>
    <row r="22" spans="1:40" ht="28.5" customHeight="1" x14ac:dyDescent="0.2">
      <c r="A22" s="46" t="str">
        <f>+'[1]Access-Ago'!A22</f>
        <v>12104</v>
      </c>
      <c r="B22" s="47" t="str">
        <f>+'[1]Access-Ago'!B22</f>
        <v>TRIBUNAL REGIONAL FEDERAL DA 3A. REGIAO</v>
      </c>
      <c r="C22" s="46" t="str">
        <f>CONCATENATE('[1]Access-Ago'!C22,".",'[1]Access-Ago'!D22)</f>
        <v>02.331</v>
      </c>
      <c r="D22" s="46" t="str">
        <f>CONCATENATE('[1]Access-Ago'!E22,".",'[1]Access-Ago'!G22)</f>
        <v>0033.212B</v>
      </c>
      <c r="E22" s="47" t="str">
        <f>+'[1]Access-Ago'!F22</f>
        <v>PROGRAMA DE GESTAO E MANUTENCAO DO PODER JUDICIARIO</v>
      </c>
      <c r="F22" s="47" t="str">
        <f>+'[1]Access-Ago'!H22</f>
        <v>BENEFICIOS OBRIGATORIOS AOS SERVIDORES CIVIS, EMPREGADOS, MI</v>
      </c>
      <c r="G22" s="46" t="str">
        <f>IF('[1]Access-Ago'!I22="1","F","S")</f>
        <v>F</v>
      </c>
      <c r="H22" s="46" t="str">
        <f>+'[1]Access-Ago'!J22</f>
        <v>1000</v>
      </c>
      <c r="I22" s="47" t="str">
        <f>+'[1]Access-Ago'!K22</f>
        <v>RECURSOS LIVRES DA UNIAO</v>
      </c>
      <c r="J22" s="46" t="str">
        <f>+'[1]Access-Ago'!L22</f>
        <v>3</v>
      </c>
      <c r="K22" s="42"/>
      <c r="L22" s="42"/>
      <c r="M22" s="42"/>
      <c r="N22" s="42">
        <f t="shared" si="0"/>
        <v>0</v>
      </c>
      <c r="O22" s="42">
        <f>'[1]Access-Ago'!P22</f>
        <v>0</v>
      </c>
      <c r="P22" s="42">
        <f>'[1]Access-Ago'!M22-'[1]Access-Ago'!N22</f>
        <v>34082554.109999999</v>
      </c>
      <c r="Q22" s="42">
        <f>'[1]Access-Ago'!O22</f>
        <v>0</v>
      </c>
      <c r="R22" s="42">
        <f t="shared" si="1"/>
        <v>34082554.109999999</v>
      </c>
      <c r="S22" s="42">
        <f>'[1]Access-Ago'!Q22</f>
        <v>34082554.109999999</v>
      </c>
      <c r="T22" s="45">
        <f t="shared" si="2"/>
        <v>1</v>
      </c>
      <c r="U22" s="42">
        <f>'[1]Access-Ago'!R22</f>
        <v>27749194.07</v>
      </c>
      <c r="V22" s="45">
        <f t="shared" si="3"/>
        <v>0.81417589715960403</v>
      </c>
      <c r="W22" s="42">
        <f>'[1]Access-Ago'!S22</f>
        <v>27749194.07</v>
      </c>
      <c r="X22" s="45">
        <f t="shared" si="4"/>
        <v>0.81417589715960403</v>
      </c>
    </row>
    <row r="23" spans="1:40" ht="28.5" customHeight="1" x14ac:dyDescent="0.2">
      <c r="A23" s="46" t="str">
        <f>+'[1]Access-Ago'!A23</f>
        <v>12104</v>
      </c>
      <c r="B23" s="47" t="str">
        <f>+'[1]Access-Ago'!B23</f>
        <v>TRIBUNAL REGIONAL FEDERAL DA 3A. REGIAO</v>
      </c>
      <c r="C23" s="46" t="str">
        <f>CONCATENATE('[1]Access-Ago'!C23,".",'[1]Access-Ago'!D23)</f>
        <v>02.846</v>
      </c>
      <c r="D23" s="46" t="str">
        <f>CONCATENATE('[1]Access-Ago'!E23,".",'[1]Access-Ago'!G23)</f>
        <v>0033.09HB</v>
      </c>
      <c r="E23" s="47" t="str">
        <f>+'[1]Access-Ago'!F23</f>
        <v>PROGRAMA DE GESTAO E MANUTENCAO DO PODER JUDICIARIO</v>
      </c>
      <c r="F23" s="47" t="str">
        <f>+'[1]Access-Ago'!H23</f>
        <v>CONTRIBUICAO DA UNIAO, DE SUAS AUTARQUIAS E FUNDACOES PARA O</v>
      </c>
      <c r="G23" s="46" t="str">
        <f>IF('[1]Access-Ago'!I23="1","F","S")</f>
        <v>F</v>
      </c>
      <c r="H23" s="46" t="str">
        <f>+'[1]Access-Ago'!J23</f>
        <v>1000</v>
      </c>
      <c r="I23" s="47" t="str">
        <f>+'[1]Access-Ago'!K23</f>
        <v>RECURSOS LIVRES DA UNIAO</v>
      </c>
      <c r="J23" s="46" t="str">
        <f>+'[1]Access-Ago'!L23</f>
        <v>1</v>
      </c>
      <c r="K23" s="42"/>
      <c r="L23" s="42"/>
      <c r="M23" s="42"/>
      <c r="N23" s="42">
        <f t="shared" si="0"/>
        <v>0</v>
      </c>
      <c r="O23" s="42">
        <f>'[1]Access-Ago'!P23</f>
        <v>0</v>
      </c>
      <c r="P23" s="42">
        <f>'[1]Access-Ago'!M23-'[1]Access-Ago'!N23</f>
        <v>58575973.43</v>
      </c>
      <c r="Q23" s="42">
        <f>'[1]Access-Ago'!O23</f>
        <v>0</v>
      </c>
      <c r="R23" s="42">
        <f t="shared" si="1"/>
        <v>58575973.43</v>
      </c>
      <c r="S23" s="42">
        <f>'[1]Access-Ago'!Q23</f>
        <v>58575973.43</v>
      </c>
      <c r="T23" s="45">
        <f t="shared" si="2"/>
        <v>1</v>
      </c>
      <c r="U23" s="42">
        <f>'[1]Access-Ago'!R23</f>
        <v>58575973.43</v>
      </c>
      <c r="V23" s="45">
        <f t="shared" si="3"/>
        <v>1</v>
      </c>
      <c r="W23" s="42">
        <f>'[1]Access-Ago'!S23</f>
        <v>51158137.789999999</v>
      </c>
      <c r="X23" s="45">
        <f t="shared" si="4"/>
        <v>0.87336385200897204</v>
      </c>
    </row>
    <row r="24" spans="1:40" ht="28.5" customHeight="1" x14ac:dyDescent="0.2">
      <c r="A24" s="46" t="str">
        <f>+'[1]Access-Ago'!A24</f>
        <v>12104</v>
      </c>
      <c r="B24" s="47" t="str">
        <f>+'[1]Access-Ago'!B24</f>
        <v>TRIBUNAL REGIONAL FEDERAL DA 3A. REGIAO</v>
      </c>
      <c r="C24" s="46" t="str">
        <f>CONCATENATE('[1]Access-Ago'!C24,".",'[1]Access-Ago'!D24)</f>
        <v>09.272</v>
      </c>
      <c r="D24" s="46" t="str">
        <f>CONCATENATE('[1]Access-Ago'!E24,".",'[1]Access-Ago'!G24)</f>
        <v>0033.0181</v>
      </c>
      <c r="E24" s="47" t="str">
        <f>+'[1]Access-Ago'!F24</f>
        <v>PROGRAMA DE GESTAO E MANUTENCAO DO PODER JUDICIARIO</v>
      </c>
      <c r="F24" s="47" t="str">
        <f>+'[1]Access-Ago'!H24</f>
        <v>APOSENTADORIAS E PENSOES CIVIS DA UNIAO</v>
      </c>
      <c r="G24" s="46" t="str">
        <f>IF('[1]Access-Ago'!I24="1","F","S")</f>
        <v>S</v>
      </c>
      <c r="H24" s="46" t="str">
        <f>+'[1]Access-Ago'!J24</f>
        <v>1056</v>
      </c>
      <c r="I24" s="47" t="str">
        <f>+'[1]Access-Ago'!K24</f>
        <v>BENEFICIOS DO RPPS DA UNIAO</v>
      </c>
      <c r="J24" s="46" t="str">
        <f>+'[1]Access-Ago'!L24</f>
        <v>1</v>
      </c>
      <c r="K24" s="42"/>
      <c r="L24" s="42"/>
      <c r="M24" s="42"/>
      <c r="N24" s="42">
        <f t="shared" si="0"/>
        <v>0</v>
      </c>
      <c r="O24" s="42">
        <f>'[1]Access-Ago'!P24</f>
        <v>0</v>
      </c>
      <c r="P24" s="42">
        <f>'[1]Access-Ago'!M24-'[1]Access-Ago'!N24</f>
        <v>137998808.02000001</v>
      </c>
      <c r="Q24" s="42">
        <f>'[1]Access-Ago'!O24</f>
        <v>0</v>
      </c>
      <c r="R24" s="42">
        <f>N24-O24+P24+Q24</f>
        <v>137998808.02000001</v>
      </c>
      <c r="S24" s="42">
        <f>'[1]Access-Ago'!Q24</f>
        <v>137998808.02000001</v>
      </c>
      <c r="T24" s="45">
        <f t="shared" si="2"/>
        <v>1</v>
      </c>
      <c r="U24" s="42">
        <f>'[1]Access-Ago'!R24</f>
        <v>137998808.02000001</v>
      </c>
      <c r="V24" s="45">
        <f t="shared" si="3"/>
        <v>1</v>
      </c>
      <c r="W24" s="42">
        <f>'[1]Access-Ago'!S24</f>
        <v>130892135.54000001</v>
      </c>
      <c r="X24" s="45">
        <f t="shared" si="4"/>
        <v>0.94850192851687498</v>
      </c>
    </row>
    <row r="25" spans="1:40" ht="28.5" customHeight="1" x14ac:dyDescent="0.2">
      <c r="A25" s="46" t="str">
        <f>+'[1]Access-Ago'!A25</f>
        <v>12104</v>
      </c>
      <c r="B25" s="47" t="str">
        <f>+'[1]Access-Ago'!B25</f>
        <v>TRIBUNAL REGIONAL FEDERAL DA 3A. REGIAO</v>
      </c>
      <c r="C25" s="46" t="str">
        <f>CONCATENATE('[1]Access-Ago'!C25,".",'[1]Access-Ago'!D25)</f>
        <v>28.846</v>
      </c>
      <c r="D25" s="46" t="str">
        <f>CONCATENATE('[1]Access-Ago'!E25,".",'[1]Access-Ago'!G25)</f>
        <v>0909.00S6</v>
      </c>
      <c r="E25" s="47" t="str">
        <f>+'[1]Access-Ago'!F25</f>
        <v>OPERACOES ESPECIAIS: OUTROS ENCARGOS ESPECIAIS</v>
      </c>
      <c r="F25" s="47" t="str">
        <f>+'[1]Access-Ago'!H25</f>
        <v>BENEFICIO ESPECIAL - LEI N. 12.618, DE 2012</v>
      </c>
      <c r="G25" s="46" t="str">
        <f>IF('[1]Access-Ago'!I25="1","F","S")</f>
        <v>F</v>
      </c>
      <c r="H25" s="46" t="str">
        <f>+'[1]Access-Ago'!J25</f>
        <v>1000</v>
      </c>
      <c r="I25" s="47" t="str">
        <f>+'[1]Access-Ago'!K25</f>
        <v>RECURSOS LIVRES DA UNIAO</v>
      </c>
      <c r="J25" s="46" t="str">
        <f>+'[1]Access-Ago'!L25</f>
        <v>1</v>
      </c>
      <c r="K25" s="42"/>
      <c r="L25" s="42"/>
      <c r="M25" s="42"/>
      <c r="N25" s="42">
        <f t="shared" si="0"/>
        <v>0</v>
      </c>
      <c r="O25" s="42">
        <f>'[1]Access-Ago'!P25</f>
        <v>0</v>
      </c>
      <c r="P25" s="42">
        <f>'[1]Access-Ago'!M25-'[1]Access-Ago'!N25</f>
        <v>710164.39</v>
      </c>
      <c r="Q25" s="42">
        <f>'[1]Access-Ago'!O25</f>
        <v>0</v>
      </c>
      <c r="R25" s="42">
        <f>N25-O25+P25+Q25</f>
        <v>710164.39</v>
      </c>
      <c r="S25" s="42">
        <f>'[1]Access-Ago'!Q25</f>
        <v>710164.39</v>
      </c>
      <c r="T25" s="45">
        <f t="shared" si="2"/>
        <v>1</v>
      </c>
      <c r="U25" s="42">
        <f>'[1]Access-Ago'!R25</f>
        <v>710164.39</v>
      </c>
      <c r="V25" s="45">
        <f t="shared" si="3"/>
        <v>1</v>
      </c>
      <c r="W25" s="42">
        <f>'[1]Access-Ago'!S25</f>
        <v>710164.39</v>
      </c>
      <c r="X25" s="45">
        <f t="shared" si="4"/>
        <v>1</v>
      </c>
    </row>
    <row r="26" spans="1:40" ht="28.5" customHeight="1" thickBot="1" x14ac:dyDescent="0.25">
      <c r="A26" s="46" t="str">
        <f>+'[1]Access-Ago'!A26</f>
        <v>12104</v>
      </c>
      <c r="B26" s="47" t="str">
        <f>+'[1]Access-Ago'!B26</f>
        <v>TRIBUNAL REGIONAL FEDERAL DA 3A. REGIAO</v>
      </c>
      <c r="C26" s="46" t="str">
        <f>CONCATENATE('[1]Access-Ago'!C26,".",'[1]Access-Ago'!D26)</f>
        <v>28.846</v>
      </c>
      <c r="D26" s="46" t="str">
        <f>CONCATENATE('[1]Access-Ago'!E26,".",'[1]Access-Ago'!G26)</f>
        <v>0909.0536</v>
      </c>
      <c r="E26" s="47" t="str">
        <f>+'[1]Access-Ago'!F26</f>
        <v>OPERACOES ESPECIAIS: OUTROS ENCARGOS ESPECIAIS</v>
      </c>
      <c r="F26" s="47" t="str">
        <f>+'[1]Access-Ago'!H26</f>
        <v>BENEFICIOS DE LEGISLACAO ESPECIAL</v>
      </c>
      <c r="G26" s="46" t="str">
        <f>IF('[1]Access-Ago'!I26="1","F","S")</f>
        <v>S</v>
      </c>
      <c r="H26" s="46" t="str">
        <f>+'[1]Access-Ago'!J26</f>
        <v>1000</v>
      </c>
      <c r="I26" s="47" t="str">
        <f>+'[1]Access-Ago'!K26</f>
        <v>RECURSOS LIVRES DA UNIAO</v>
      </c>
      <c r="J26" s="46" t="str">
        <f>+'[1]Access-Ago'!L26</f>
        <v>3</v>
      </c>
      <c r="K26" s="42"/>
      <c r="L26" s="42"/>
      <c r="M26" s="42"/>
      <c r="N26" s="42">
        <f t="shared" si="0"/>
        <v>0</v>
      </c>
      <c r="O26" s="42">
        <f>'[1]Access-Ago'!P26</f>
        <v>0</v>
      </c>
      <c r="P26" s="42">
        <f>'[1]Access-Ago'!M26-'[1]Access-Ago'!N26</f>
        <v>32000</v>
      </c>
      <c r="Q26" s="42">
        <f>'[1]Access-Ago'!O26</f>
        <v>0</v>
      </c>
      <c r="R26" s="42">
        <f>N26-O26+P26+Q26</f>
        <v>32000</v>
      </c>
      <c r="S26" s="42">
        <f>'[1]Access-Ago'!Q26</f>
        <v>0</v>
      </c>
      <c r="T26" s="45">
        <f t="shared" si="2"/>
        <v>0</v>
      </c>
      <c r="U26" s="42">
        <f>'[1]Access-Ago'!R26</f>
        <v>0</v>
      </c>
      <c r="V26" s="45">
        <f t="shared" si="3"/>
        <v>0</v>
      </c>
      <c r="W26" s="42">
        <f>'[1]Access-Ago'!S26</f>
        <v>0</v>
      </c>
      <c r="X26" s="45">
        <f t="shared" si="4"/>
        <v>0</v>
      </c>
    </row>
    <row r="27" spans="1:40" ht="28.5" customHeight="1" thickBot="1" x14ac:dyDescent="0.25">
      <c r="A27" s="56" t="s">
        <v>48</v>
      </c>
      <c r="B27" s="57"/>
      <c r="C27" s="57"/>
      <c r="D27" s="57"/>
      <c r="E27" s="57"/>
      <c r="F27" s="57"/>
      <c r="G27" s="57"/>
      <c r="H27" s="57"/>
      <c r="I27" s="57"/>
      <c r="J27" s="58"/>
      <c r="K27" s="59">
        <v>0</v>
      </c>
      <c r="L27" s="59">
        <v>0</v>
      </c>
      <c r="M27" s="59">
        <v>0</v>
      </c>
      <c r="N27" s="59">
        <v>0</v>
      </c>
      <c r="O27" s="59">
        <f>SUM(O10:O26)</f>
        <v>8350935.75</v>
      </c>
      <c r="P27" s="59">
        <f>SUM(P10:P26)</f>
        <v>709310796.16999996</v>
      </c>
      <c r="Q27" s="59">
        <f>SUM(Q10:Q26)</f>
        <v>63075</v>
      </c>
      <c r="R27" s="59">
        <f>SUM(R10:R26)</f>
        <v>701022935.41999996</v>
      </c>
      <c r="S27" s="59">
        <f>SUM(S10:S26)</f>
        <v>681343685.08000004</v>
      </c>
      <c r="T27" s="60">
        <f t="shared" si="2"/>
        <v>0.97192780814195534</v>
      </c>
      <c r="U27" s="59">
        <f>SUM(U10:U26)</f>
        <v>626607747.54999995</v>
      </c>
      <c r="V27" s="60">
        <f t="shared" si="3"/>
        <v>0.89384771294905485</v>
      </c>
      <c r="W27" s="59">
        <f>SUM(W10:W26)</f>
        <v>590086051.38</v>
      </c>
      <c r="X27" s="60">
        <f t="shared" si="4"/>
        <v>0.84174999356685098</v>
      </c>
    </row>
    <row r="28" spans="1:40" ht="12.75" x14ac:dyDescent="0.2">
      <c r="A28" s="61" t="s">
        <v>49</v>
      </c>
      <c r="B28" s="61"/>
      <c r="C28" s="61"/>
      <c r="D28" s="61"/>
      <c r="E28" s="61"/>
      <c r="F28" s="61"/>
      <c r="G28" s="61"/>
      <c r="H28" s="62"/>
      <c r="I28" s="62"/>
      <c r="J28" s="62"/>
      <c r="K28" s="61"/>
      <c r="L28" s="61"/>
      <c r="M28" s="61"/>
      <c r="N28" s="61"/>
      <c r="O28" s="61"/>
      <c r="P28" s="61"/>
      <c r="Q28" s="61"/>
      <c r="R28" s="63"/>
      <c r="S28" s="61"/>
      <c r="T28" s="61"/>
      <c r="U28" s="64"/>
      <c r="V28" s="61"/>
      <c r="W28" s="64"/>
      <c r="X28" s="61"/>
    </row>
    <row r="29" spans="1:40" ht="12.75" x14ac:dyDescent="0.2">
      <c r="A29" s="61" t="s">
        <v>50</v>
      </c>
      <c r="B29" s="65"/>
      <c r="C29" s="61"/>
      <c r="D29" s="61"/>
      <c r="E29" s="61"/>
      <c r="F29" s="61"/>
      <c r="G29" s="61"/>
      <c r="H29" s="62"/>
      <c r="I29" s="62"/>
      <c r="J29" s="62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4"/>
      <c r="V29" s="61"/>
      <c r="W29" s="64"/>
      <c r="X29" s="61"/>
    </row>
    <row r="30" spans="1:40" ht="12.75" x14ac:dyDescent="0.2">
      <c r="A30" s="61"/>
      <c r="B30" s="65"/>
      <c r="C30" s="61"/>
      <c r="D30" s="61"/>
      <c r="E30" s="61"/>
      <c r="F30" s="61"/>
      <c r="G30" s="61"/>
      <c r="H30" s="62"/>
      <c r="I30" s="62"/>
      <c r="J30" s="62"/>
      <c r="K30" s="61"/>
      <c r="L30" s="61"/>
      <c r="M30" s="61"/>
      <c r="N30" s="66"/>
      <c r="O30" s="61"/>
      <c r="P30" s="61"/>
      <c r="Q30" s="61"/>
      <c r="R30" s="61"/>
      <c r="S30" s="61"/>
      <c r="T30" s="61"/>
      <c r="U30" s="64"/>
      <c r="V30" s="61"/>
      <c r="W30" s="64"/>
      <c r="X30" s="61"/>
    </row>
    <row r="31" spans="1:40" ht="15.75" customHeight="1" x14ac:dyDescent="0.2">
      <c r="O31" s="70"/>
      <c r="W31" s="71"/>
      <c r="AB31" s="72"/>
    </row>
    <row r="32" spans="1:40" s="67" customFormat="1" ht="15.75" customHeight="1" x14ac:dyDescent="0.2"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9"/>
      <c r="S32" s="68"/>
      <c r="T32" s="69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7:40" s="67" customFormat="1" ht="15.75" customHeight="1" x14ac:dyDescent="0.2">
      <c r="G33" s="68"/>
      <c r="H33" s="68"/>
      <c r="I33" s="68"/>
      <c r="J33" s="68"/>
      <c r="K33" s="68"/>
      <c r="L33" s="68"/>
      <c r="M33" s="68"/>
      <c r="N33" s="68"/>
      <c r="O33" s="68"/>
      <c r="P33" s="69"/>
      <c r="Q33" s="68"/>
      <c r="R33" s="69"/>
      <c r="S33" s="68"/>
      <c r="T33" s="69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7:40" s="67" customFormat="1" ht="15.75" customHeight="1" x14ac:dyDescent="0.2">
      <c r="G34" s="68"/>
      <c r="H34" s="68"/>
      <c r="I34" s="68"/>
      <c r="J34" s="68"/>
      <c r="K34" s="68"/>
      <c r="L34" s="68"/>
      <c r="M34" s="68"/>
      <c r="N34" s="68"/>
      <c r="O34" s="68"/>
      <c r="P34" s="69"/>
      <c r="Q34" s="68"/>
      <c r="R34" s="69"/>
      <c r="S34" s="68"/>
      <c r="T34" s="69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7:40" s="67" customFormat="1" ht="15.75" customHeight="1" x14ac:dyDescent="0.2"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9"/>
      <c r="S35" s="68"/>
      <c r="T35" s="69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7:40" s="67" customFormat="1" ht="15.75" customHeight="1" x14ac:dyDescent="0.2"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9"/>
      <c r="S36" s="68"/>
      <c r="T36" s="69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7:40" s="67" customFormat="1" ht="15.75" customHeight="1" x14ac:dyDescent="0.2"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9"/>
      <c r="S37" s="68"/>
      <c r="T37" s="69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7:40" s="67" customFormat="1" ht="15.75" customHeight="1" x14ac:dyDescent="0.2"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68"/>
      <c r="R38" s="69"/>
      <c r="S38" s="68"/>
      <c r="T38" s="69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7:40" s="67" customFormat="1" ht="15.75" customHeight="1" x14ac:dyDescent="0.2">
      <c r="G39" s="68"/>
      <c r="H39" s="68"/>
      <c r="I39" s="68"/>
      <c r="J39" s="68"/>
      <c r="K39" s="68"/>
      <c r="L39" s="68"/>
      <c r="M39" s="68"/>
      <c r="N39" s="68"/>
      <c r="O39" s="68"/>
      <c r="P39" s="69"/>
      <c r="Q39" s="68"/>
      <c r="R39" s="69"/>
      <c r="S39" s="68"/>
      <c r="T39" s="69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7:40" s="67" customFormat="1" ht="15.75" customHeight="1" x14ac:dyDescent="0.2">
      <c r="G40" s="68"/>
      <c r="H40" s="68"/>
      <c r="I40" s="68"/>
      <c r="J40" s="68"/>
      <c r="K40" s="68"/>
      <c r="L40" s="68"/>
      <c r="M40" s="68"/>
      <c r="N40" s="68"/>
      <c r="O40" s="68"/>
      <c r="P40" s="69"/>
      <c r="Q40" s="68"/>
      <c r="R40" s="69"/>
      <c r="S40" s="68"/>
      <c r="T40" s="69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7:40" s="67" customFormat="1" ht="15.75" customHeight="1" x14ac:dyDescent="0.2">
      <c r="G41" s="68"/>
      <c r="H41" s="68"/>
      <c r="I41" s="68"/>
      <c r="J41" s="68"/>
      <c r="K41" s="68"/>
      <c r="L41" s="68"/>
      <c r="M41" s="68"/>
      <c r="N41" s="68"/>
      <c r="O41" s="68"/>
      <c r="P41" s="69"/>
      <c r="Q41" s="68"/>
      <c r="R41" s="69"/>
      <c r="S41" s="68"/>
      <c r="T41" s="69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7:40" s="67" customFormat="1" ht="15.75" customHeight="1" x14ac:dyDescent="0.2">
      <c r="G42" s="68"/>
      <c r="H42" s="68"/>
      <c r="I42" s="68"/>
      <c r="J42" s="68"/>
      <c r="K42" s="68"/>
      <c r="L42" s="68"/>
      <c r="M42" s="68"/>
      <c r="N42" s="68"/>
      <c r="O42" s="68"/>
      <c r="P42" s="69"/>
      <c r="Q42" s="68"/>
      <c r="R42" s="69"/>
      <c r="S42" s="68"/>
      <c r="T42" s="69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7:40" s="67" customFormat="1" ht="15.75" customHeight="1" x14ac:dyDescent="0.2">
      <c r="G43" s="68"/>
      <c r="H43" s="68"/>
      <c r="I43" s="68"/>
      <c r="J43" s="68"/>
      <c r="K43" s="68"/>
      <c r="L43" s="68"/>
      <c r="M43" s="68"/>
      <c r="N43" s="68"/>
      <c r="O43" s="68"/>
      <c r="P43" s="69"/>
      <c r="Q43" s="68"/>
      <c r="R43" s="69"/>
      <c r="S43" s="68"/>
      <c r="T43" s="69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7:40" s="67" customFormat="1" ht="15.75" customHeight="1" x14ac:dyDescent="0.2"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68"/>
      <c r="R44" s="69"/>
      <c r="S44" s="68"/>
      <c r="T44" s="69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7:40" s="67" customFormat="1" ht="15.75" customHeight="1" x14ac:dyDescent="0.2">
      <c r="G45" s="68"/>
      <c r="H45" s="68"/>
      <c r="I45" s="68"/>
      <c r="J45" s="68"/>
      <c r="K45" s="68"/>
      <c r="L45" s="68"/>
      <c r="M45" s="68"/>
      <c r="N45" s="68"/>
      <c r="O45" s="68"/>
      <c r="P45" s="69"/>
      <c r="Q45" s="68"/>
      <c r="R45" s="69"/>
      <c r="S45" s="68"/>
      <c r="T45" s="69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7:40" s="67" customFormat="1" ht="15.75" customHeight="1" x14ac:dyDescent="0.2">
      <c r="G46" s="68"/>
      <c r="H46" s="68"/>
      <c r="I46" s="68"/>
      <c r="J46" s="68"/>
      <c r="K46" s="68"/>
      <c r="L46" s="68"/>
      <c r="M46" s="68"/>
      <c r="N46" s="68"/>
      <c r="O46" s="68"/>
      <c r="P46" s="69"/>
      <c r="Q46" s="68"/>
      <c r="R46" s="69"/>
      <c r="S46" s="68"/>
      <c r="T46" s="69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</sheetData>
  <mergeCells count="17">
    <mergeCell ref="A27:J27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</vt:lpstr>
      <vt:lpstr>Ago!Area_de_impressao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2025-09-19T17:48:46Z</dcterms:created>
  <dcterms:modified xsi:type="dcterms:W3CDTF">2025-09-19T17:49:24Z</dcterms:modified>
</cp:coreProperties>
</file>