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I\090029\"/>
    </mc:Choice>
  </mc:AlternateContent>
  <bookViews>
    <workbookView xWindow="0" yWindow="0" windowWidth="28800" windowHeight="13590"/>
  </bookViews>
  <sheets>
    <sheet name="Nov" sheetId="1" r:id="rId1"/>
  </sheets>
  <externalReferences>
    <externalReference r:id="rId2"/>
  </externalReferences>
  <definedNames>
    <definedName name="_xlnm.Print_Area" localSheetId="0">Nov!$A$1:$X$31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8" i="1" l="1"/>
  <c r="U28" i="1"/>
  <c r="S28" i="1"/>
  <c r="Q28" i="1"/>
  <c r="P28" i="1"/>
  <c r="O28" i="1"/>
  <c r="N28" i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O27" i="1"/>
  <c r="N27" i="1"/>
  <c r="R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R24" i="1" s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R20" i="1" s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R18" i="1" s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T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R15" i="1"/>
  <c r="T15" i="1" s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R14" i="1" s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N12" i="1"/>
  <c r="R12" i="1" s="1"/>
  <c r="T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R11" i="1"/>
  <c r="T11" i="1" s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T20" i="1" l="1"/>
  <c r="V20" i="1"/>
  <c r="T24" i="1"/>
  <c r="V24" i="1"/>
  <c r="R23" i="1"/>
  <c r="O29" i="1"/>
  <c r="R19" i="1"/>
  <c r="X19" i="1" s="1"/>
  <c r="V16" i="1"/>
  <c r="R17" i="1"/>
  <c r="X17" i="1" s="1"/>
  <c r="Q29" i="1"/>
  <c r="S29" i="1"/>
  <c r="R26" i="1"/>
  <c r="X26" i="1" s="1"/>
  <c r="U29" i="1"/>
  <c r="V12" i="1"/>
  <c r="R13" i="1"/>
  <c r="R28" i="1"/>
  <c r="T28" i="1" s="1"/>
  <c r="W29" i="1"/>
  <c r="R22" i="1"/>
  <c r="X23" i="1"/>
  <c r="V23" i="1"/>
  <c r="T23" i="1"/>
  <c r="X14" i="1"/>
  <c r="V14" i="1"/>
  <c r="T14" i="1"/>
  <c r="X21" i="1"/>
  <c r="V21" i="1"/>
  <c r="T21" i="1"/>
  <c r="T19" i="1"/>
  <c r="V17" i="1"/>
  <c r="T17" i="1"/>
  <c r="X25" i="1"/>
  <c r="V25" i="1"/>
  <c r="T25" i="1"/>
  <c r="V13" i="1"/>
  <c r="X13" i="1"/>
  <c r="T13" i="1"/>
  <c r="X22" i="1"/>
  <c r="V22" i="1"/>
  <c r="T22" i="1"/>
  <c r="X18" i="1"/>
  <c r="V18" i="1"/>
  <c r="T18" i="1"/>
  <c r="X27" i="1"/>
  <c r="V27" i="1"/>
  <c r="T27" i="1"/>
  <c r="R10" i="1"/>
  <c r="X12" i="1"/>
  <c r="X16" i="1"/>
  <c r="X20" i="1"/>
  <c r="X24" i="1"/>
  <c r="V15" i="1"/>
  <c r="V11" i="1"/>
  <c r="P29" i="1"/>
  <c r="X11" i="1"/>
  <c r="X15" i="1"/>
  <c r="T26" i="1" l="1"/>
  <c r="V26" i="1"/>
  <c r="V19" i="1"/>
  <c r="V28" i="1"/>
  <c r="X28" i="1"/>
  <c r="X10" i="1"/>
  <c r="V10" i="1"/>
  <c r="R29" i="1"/>
  <c r="T10" i="1"/>
  <c r="V29" i="1" l="1"/>
  <c r="T29" i="1"/>
  <c r="X29" i="1"/>
</calcChain>
</file>

<file path=xl/sharedStrings.xml><?xml version="1.0" encoding="utf-8"?>
<sst xmlns="http://schemas.openxmlformats.org/spreadsheetml/2006/main" count="61" uniqueCount="57">
  <si>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</si>
  <si>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</si>
  <si>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</si>
  <si>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</si>
  <si>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</si>
  <si>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</si>
  <si>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</si>
  <si>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</si>
  <si>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</si>
  <si>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</si>
  <si>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</si>
  <si>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</si>
  <si>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</si>
  <si>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</si>
  <si>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</si>
  <si>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</si>
  <si>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</si>
  <si>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</si>
  <si>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</si>
  <si>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</si>
  <si>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</si>
  <si>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</si>
  <si>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</si>
  <si>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</si>
  <si>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</si>
  <si>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</si>
  <si>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</si>
  <si>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</si>
  <si>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</si>
  <si>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</si>
  <si>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</si>
  <si>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</si>
  <si>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</si>
  <si>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</si>
  <si>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</si>
  <si>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</si>
  <si>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</si>
  <si>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</si>
  <si>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</si>
  <si>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</si>
  <si>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</si>
  <si>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</si>
  <si>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</si>
  <si>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</si>
  <si>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</si>
  <si>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</si>
  <si>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</si>
  <si>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</si>
  <si>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</si>
  <si>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</si>
  <si>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</si>
  <si>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>PROV.REC.-PROV.CONC.</t>
  </si>
  <si>
    <t>DEST.REC.</t>
  </si>
  <si>
    <t>TOTAL</t>
  </si>
  <si>
    <t>DESP.EMP.</t>
  </si>
  <si>
    <t>DESP.LIQUID.</t>
  </si>
  <si>
    <t>DESP.PAGAS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</si>
</sst>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6" fontId="4" fillId="0" borderId="11" xfId="4" applyNumberFormat="1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 wrapText="1"/>
    </xf>
    <xf numFmtId="166" fontId="4" fillId="0" borderId="19" xfId="4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center" vertical="center" wrapText="1"/>
    </xf>
    <xf numFmtId="2" fontId="2" fillId="0" borderId="21" xfId="2" applyNumberFormat="1" applyFont="1" applyFill="1" applyBorder="1" applyAlignment="1">
      <alignment horizontal="left" vertical="center" wrapText="1"/>
    </xf>
    <xf numFmtId="2" fontId="2" fillId="0" borderId="22" xfId="2" applyNumberFormat="1" applyFont="1" applyFill="1" applyBorder="1" applyAlignment="1">
      <alignment vertical="center" wrapText="1"/>
    </xf>
    <xf numFmtId="2" fontId="2" fillId="0" borderId="21" xfId="2" applyNumberFormat="1" applyFont="1" applyFill="1" applyBorder="1" applyAlignment="1">
      <alignment vertical="center" wrapText="1"/>
    </xf>
    <xf numFmtId="166" fontId="5" fillId="0" borderId="23" xfId="4" applyNumberFormat="1" applyFont="1" applyBorder="1" applyAlignment="1">
      <alignment horizontal="right" vertical="center"/>
    </xf>
    <xf numFmtId="166" fontId="5" fillId="0" borderId="4" xfId="4" applyNumberFormat="1" applyFont="1" applyBorder="1" applyAlignment="1">
      <alignment horizontal="right" vertical="center"/>
    </xf>
    <xf numFmtId="166" fontId="5" fillId="0" borderId="23" xfId="4" applyNumberFormat="1" applyFont="1" applyFill="1" applyBorder="1" applyAlignment="1">
      <alignment horizontal="right" vertical="center"/>
    </xf>
    <xf numFmtId="164" fontId="5" fillId="0" borderId="23" xfId="3" applyNumberFormat="1" applyFont="1" applyBorder="1" applyAlignment="1">
      <alignment horizontal="right" vertical="center"/>
    </xf>
    <xf numFmtId="2" fontId="2" fillId="0" borderId="23" xfId="2" applyNumberFormat="1" applyFont="1" applyFill="1" applyBorder="1" applyAlignment="1">
      <alignment horizontal="center" vertical="center" wrapText="1"/>
    </xf>
    <xf numFmtId="2" fontId="2" fillId="0" borderId="23" xfId="2" applyNumberFormat="1" applyFont="1" applyFill="1" applyBorder="1" applyAlignment="1">
      <alignment horizontal="left" vertical="center" wrapText="1"/>
    </xf>
    <xf numFmtId="2" fontId="2" fillId="0" borderId="24" xfId="2" applyNumberFormat="1" applyFont="1" applyFill="1" applyBorder="1" applyAlignment="1">
      <alignment vertical="center" wrapText="1"/>
    </xf>
    <xf numFmtId="2" fontId="2" fillId="0" borderId="23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left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2" fontId="2" fillId="0" borderId="26" xfId="2" applyNumberFormat="1" applyFont="1" applyFill="1" applyBorder="1" applyAlignment="1">
      <alignment vertical="center" wrapText="1"/>
    </xf>
    <xf numFmtId="2" fontId="2" fillId="0" borderId="25" xfId="2" applyNumberFormat="1" applyFont="1" applyFill="1" applyBorder="1" applyAlignment="1">
      <alignment vertical="center" wrapText="1"/>
    </xf>
    <xf numFmtId="2" fontId="2" fillId="0" borderId="27" xfId="2" applyNumberFormat="1" applyFont="1" applyFill="1" applyBorder="1" applyAlignment="1">
      <alignment horizontal="left" vertical="center" wrapText="1"/>
    </xf>
    <xf numFmtId="2" fontId="4" fillId="0" borderId="5" xfId="2" applyNumberFormat="1" applyFont="1" applyFill="1" applyBorder="1" applyAlignment="1">
      <alignment horizontal="center" vertical="center" wrapText="1"/>
    </xf>
    <xf numFmtId="2" fontId="4" fillId="0" borderId="28" xfId="2" applyNumberFormat="1" applyFont="1" applyFill="1" applyBorder="1" applyAlignment="1">
      <alignment horizontal="center" vertical="center" wrapText="1"/>
    </xf>
    <xf numFmtId="2" fontId="4" fillId="0" borderId="6" xfId="2" applyNumberFormat="1" applyFont="1" applyFill="1" applyBorder="1" applyAlignment="1">
      <alignment horizontal="center" vertical="center" wrapText="1"/>
    </xf>
    <xf numFmtId="166" fontId="5" fillId="0" borderId="29" xfId="4" applyNumberFormat="1" applyFont="1" applyBorder="1" applyAlignment="1">
      <alignment horizontal="right" vertical="center"/>
    </xf>
    <xf numFmtId="164" fontId="5" fillId="0" borderId="29" xfId="3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4" fontId="4" fillId="0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</cellXfs>
  <cellStyles count="5">
    <cellStyle name="Normal" xfId="0" builtinId="0"/>
    <cellStyle name="Normal 2 8" xfId="2"/>
    <cellStyle name="Porcentagem 11 2" xfId="1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A10" t="str">
            <v>11101</v>
          </cell>
          <cell r="B10" t="str">
            <v>SUPERIOR TRIBUNAL DE JUSTICA</v>
          </cell>
          <cell r="C10" t="str">
            <v>02</v>
          </cell>
          <cell r="D10" t="str">
            <v>128</v>
          </cell>
          <cell r="E10" t="str">
            <v>0033</v>
          </cell>
          <cell r="F10" t="str">
            <v>PROGRAMA DE GESTAO E MANUTENCAO DO PODER JUDICIARIO</v>
          </cell>
          <cell r="G10" t="str">
            <v>20G2</v>
          </cell>
          <cell r="H10" t="str">
            <v>FORMACAO E APERFEICOAMENTO DE MAGISTRADOS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O10">
            <v>81075</v>
          </cell>
          <cell r="Q10">
            <v>81075</v>
          </cell>
          <cell r="R10">
            <v>81075</v>
          </cell>
          <cell r="S10">
            <v>76125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4224</v>
          </cell>
          <cell r="H11" t="str">
            <v>ASSISTENCIA JURIDICA A PESSOAS CARENTES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0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63317.440000000002</v>
          </cell>
          <cell r="Q12">
            <v>59690.12</v>
          </cell>
          <cell r="R12">
            <v>58678.33</v>
          </cell>
          <cell r="S12">
            <v>57147.87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331</v>
          </cell>
          <cell r="E13" t="str">
            <v>0033</v>
          </cell>
          <cell r="F13" t="str">
            <v>PROGRAMA DE GESTAO E MANUTENCAO DO PODER JUDICIARIO</v>
          </cell>
          <cell r="G13" t="str">
            <v>2004</v>
          </cell>
          <cell r="H13" t="str">
            <v>ASSISTENCIA MEDICA E ODONTOLOGICA AOS SERVIDORES CIVIS, EMPR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3</v>
          </cell>
          <cell r="M13">
            <v>0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061</v>
          </cell>
          <cell r="E14" t="str">
            <v>0033</v>
          </cell>
          <cell r="F14" t="str">
            <v>PROGRAMA DE GESTAO E MANUTENCAO DO PODER JUDICIARIO</v>
          </cell>
          <cell r="G14" t="str">
            <v>4224</v>
          </cell>
          <cell r="H14" t="str">
            <v>ASSISTENCIA JURIDICA A PESSOAS CARENTES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10000</v>
          </cell>
          <cell r="Q14">
            <v>10000</v>
          </cell>
          <cell r="R14">
            <v>536.83000000000004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061</v>
          </cell>
          <cell r="E15" t="str">
            <v>0033</v>
          </cell>
          <cell r="F15" t="str">
            <v>PROGRAMA DE GESTAO E MANUTENCAO DO PODER JUDICIARIO</v>
          </cell>
          <cell r="G15" t="str">
            <v>4257</v>
          </cell>
          <cell r="H15" t="str">
            <v>JULGAMENTO DE CAUSAS NA JUSTICA FEDERAL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4</v>
          </cell>
          <cell r="M15">
            <v>11619892.49</v>
          </cell>
          <cell r="P15">
            <v>411271.17</v>
          </cell>
          <cell r="Q15">
            <v>9633002.6899999995</v>
          </cell>
          <cell r="R15">
            <v>3576885.13</v>
          </cell>
          <cell r="S15">
            <v>3366323.58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061</v>
          </cell>
          <cell r="E16" t="str">
            <v>0033</v>
          </cell>
          <cell r="F16" t="str">
            <v>PROGRAMA DE GESTAO E MANUTENCAO DO PODER JUDICIARIO</v>
          </cell>
          <cell r="G16" t="str">
            <v>4257</v>
          </cell>
          <cell r="H16" t="str">
            <v>JULGAMENTO DE CAUSAS NA JUSTICA FEDERAL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3</v>
          </cell>
          <cell r="M16">
            <v>53256574.079999998</v>
          </cell>
          <cell r="N16">
            <v>6750</v>
          </cell>
          <cell r="P16">
            <v>1656841.95</v>
          </cell>
          <cell r="Q16">
            <v>48157514.189999998</v>
          </cell>
          <cell r="R16">
            <v>35074972.240000002</v>
          </cell>
          <cell r="S16">
            <v>32169315.98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061</v>
          </cell>
          <cell r="E17" t="str">
            <v>0033</v>
          </cell>
          <cell r="F17" t="str">
            <v>PROGRAMA DE GESTAO E MANUTENCAO DO PODER JUDICIARIO</v>
          </cell>
          <cell r="G17" t="str">
            <v>4257</v>
          </cell>
          <cell r="H17" t="str">
            <v>JULGAMENTO DE CAUSAS NA JUSTICA FEDERAL</v>
          </cell>
          <cell r="I17" t="str">
            <v>1</v>
          </cell>
          <cell r="J17" t="str">
            <v>1027</v>
          </cell>
          <cell r="K17" t="str">
            <v>SERV.AFETOS AS ATIVID.ESPECIFICAS DA JUSTICA</v>
          </cell>
          <cell r="L17" t="str">
            <v>3</v>
          </cell>
          <cell r="M17">
            <v>15991171</v>
          </cell>
          <cell r="P17">
            <v>0</v>
          </cell>
          <cell r="Q17">
            <v>15863679.59</v>
          </cell>
          <cell r="R17">
            <v>13347928.9</v>
          </cell>
          <cell r="S17">
            <v>12364354.74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122</v>
          </cell>
          <cell r="E18" t="str">
            <v>0033</v>
          </cell>
          <cell r="F18" t="str">
            <v>PROGRAMA DE GESTAO E MANUTENCAO DO PODER JUDICIARIO</v>
          </cell>
          <cell r="G18" t="str">
            <v>20TP</v>
          </cell>
          <cell r="H18" t="str">
            <v>ATIVOS CIVIS DA UNIAO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1</v>
          </cell>
          <cell r="M18">
            <v>492637030.42000002</v>
          </cell>
          <cell r="Q18">
            <v>492637030.42000002</v>
          </cell>
          <cell r="R18">
            <v>492631776.91000003</v>
          </cell>
          <cell r="S18">
            <v>465273465.62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122</v>
          </cell>
          <cell r="E19" t="str">
            <v>0033</v>
          </cell>
          <cell r="F19" t="str">
            <v>PROGRAMA DE GESTAO E MANUTENCAO DO PODER JUDICIARIO</v>
          </cell>
          <cell r="G19" t="str">
            <v>216H</v>
          </cell>
          <cell r="H19" t="str">
            <v>AJUDA DE CUSTO PARA MORADIA OU AUXILIO-MORADIA A AGENTES PUB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59000</v>
          </cell>
          <cell r="Q19">
            <v>59000</v>
          </cell>
          <cell r="R19">
            <v>52885.52</v>
          </cell>
          <cell r="S19">
            <v>52885.52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02</v>
          </cell>
          <cell r="D20" t="str">
            <v>122</v>
          </cell>
          <cell r="E20" t="str">
            <v>0033</v>
          </cell>
          <cell r="F20" t="str">
            <v>PROGRAMA DE GESTAO E MANUTENCAO DO PODER JUDICIARIO</v>
          </cell>
          <cell r="G20" t="str">
            <v>219Z</v>
          </cell>
          <cell r="H20" t="str">
            <v>CONSERVACAO E RECUPERACAO DE ATIVOS DE INFRAESTRUTURA DA UNI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4</v>
          </cell>
          <cell r="M20">
            <v>3830184.2</v>
          </cell>
          <cell r="P20">
            <v>2553476.79</v>
          </cell>
          <cell r="Q20">
            <v>1276707.4099999999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02</v>
          </cell>
          <cell r="D21" t="str">
            <v>331</v>
          </cell>
          <cell r="E21" t="str">
            <v>0033</v>
          </cell>
          <cell r="F21" t="str">
            <v>PROGRAMA DE GESTAO E MANUTENCAO DO PODER JUDICIARIO</v>
          </cell>
          <cell r="G21" t="str">
            <v>2004</v>
          </cell>
          <cell r="H21" t="str">
            <v>ASSISTENCIA MEDICA E ODONTOLOGICA AOS SERVIDORES CIVIS, EMPR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4</v>
          </cell>
          <cell r="M21">
            <v>27500</v>
          </cell>
          <cell r="P21">
            <v>0</v>
          </cell>
          <cell r="Q21">
            <v>27500</v>
          </cell>
        </row>
        <row r="22">
          <cell r="A22" t="str">
            <v>12104</v>
          </cell>
          <cell r="B22" t="str">
            <v>TRIBUNAL REGIONAL FEDERAL DA 3A. REGIAO</v>
          </cell>
          <cell r="C22" t="str">
            <v>02</v>
          </cell>
          <cell r="D22" t="str">
            <v>331</v>
          </cell>
          <cell r="E22" t="str">
            <v>0033</v>
          </cell>
          <cell r="F22" t="str">
            <v>PROGRAMA DE GESTAO E MANUTENCAO DO PODER JUDICIARIO</v>
          </cell>
          <cell r="G22" t="str">
            <v>2004</v>
          </cell>
          <cell r="H22" t="str">
            <v>ASSISTENCIA MEDICA E ODONTOLOGICA AOS SERVIDORES CIVIS, EMPR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3</v>
          </cell>
          <cell r="M22">
            <v>39548614.670000002</v>
          </cell>
          <cell r="P22">
            <v>61754</v>
          </cell>
          <cell r="Q22">
            <v>39462789.32</v>
          </cell>
          <cell r="R22">
            <v>35831476.109999999</v>
          </cell>
          <cell r="S22">
            <v>32257091.539999999</v>
          </cell>
        </row>
        <row r="23">
          <cell r="A23" t="str">
            <v>12104</v>
          </cell>
          <cell r="B23" t="str">
            <v>TRIBUNAL REGIONAL FEDERAL DA 3A. REGIAO</v>
          </cell>
          <cell r="C23" t="str">
            <v>02</v>
          </cell>
          <cell r="D23" t="str">
            <v>331</v>
          </cell>
          <cell r="E23" t="str">
            <v>0033</v>
          </cell>
          <cell r="F23" t="str">
            <v>PROGRAMA DE GESTAO E MANUTENCAO DO PODER JUDICIARIO</v>
          </cell>
          <cell r="G23" t="str">
            <v>212B</v>
          </cell>
          <cell r="H23" t="str">
            <v>BENEFICIOS OBRIGATORIOS AOS SERVIDORES CIVIS, EMPREGADOS, MI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3</v>
          </cell>
          <cell r="M23">
            <v>38980521.670000002</v>
          </cell>
          <cell r="Q23">
            <v>38980521.670000002</v>
          </cell>
          <cell r="R23">
            <v>38778851.490000002</v>
          </cell>
          <cell r="S23">
            <v>38778851.490000002</v>
          </cell>
        </row>
        <row r="24">
          <cell r="A24" t="str">
            <v>12104</v>
          </cell>
          <cell r="B24" t="str">
            <v>TRIBUNAL REGIONAL FEDERAL DA 3A. REGIAO</v>
          </cell>
          <cell r="C24" t="str">
            <v>02</v>
          </cell>
          <cell r="D24" t="str">
            <v>846</v>
          </cell>
          <cell r="E24" t="str">
            <v>0033</v>
          </cell>
          <cell r="F24" t="str">
            <v>PROGRAMA DE GESTAO E MANUTENCAO DO PODER JUDICIARIO</v>
          </cell>
          <cell r="G24" t="str">
            <v>09HB</v>
          </cell>
          <cell r="H24" t="str">
            <v>CONTRIBUICAO DA UNIAO, DE SUAS AUTARQUIAS E FUNDACOES PARA O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88069893.049999997</v>
          </cell>
          <cell r="Q24">
            <v>88069893.049999997</v>
          </cell>
          <cell r="R24">
            <v>88069893.049999997</v>
          </cell>
          <cell r="S24">
            <v>73322321.530000001</v>
          </cell>
        </row>
        <row r="25">
          <cell r="A25" t="str">
            <v>12104</v>
          </cell>
          <cell r="B25" t="str">
            <v>TRIBUNAL REGIONAL FEDERAL DA 3A. REGIAO</v>
          </cell>
          <cell r="C25" t="str">
            <v>09</v>
          </cell>
          <cell r="D25" t="str">
            <v>272</v>
          </cell>
          <cell r="E25" t="str">
            <v>0033</v>
          </cell>
          <cell r="F25" t="str">
            <v>PROGRAMA DE GESTAO E MANUTENCAO DO PODER JUDICIARIO</v>
          </cell>
          <cell r="G25" t="str">
            <v>0181</v>
          </cell>
          <cell r="H25" t="str">
            <v>APOSENTADORIAS E PENSOES CIVIS DA UNIAO</v>
          </cell>
          <cell r="I25" t="str">
            <v>2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8058053.0999999996</v>
          </cell>
          <cell r="Q25">
            <v>8058053.0999999996</v>
          </cell>
          <cell r="R25">
            <v>8058053.0999999996</v>
          </cell>
          <cell r="S25">
            <v>8058053.0999999996</v>
          </cell>
        </row>
        <row r="26">
          <cell r="A26" t="str">
            <v>12104</v>
          </cell>
          <cell r="B26" t="str">
            <v>TRIBUNAL REGIONAL FEDERAL DA 3A. REGIAO</v>
          </cell>
          <cell r="C26" t="str">
            <v>09</v>
          </cell>
          <cell r="D26" t="str">
            <v>272</v>
          </cell>
          <cell r="E26" t="str">
            <v>0033</v>
          </cell>
          <cell r="F26" t="str">
            <v>PROGRAMA DE GESTAO E MANUTENCAO DO PODER JUDICIARIO</v>
          </cell>
          <cell r="G26" t="str">
            <v>0181</v>
          </cell>
          <cell r="H26" t="str">
            <v>APOSENTADORIAS E PENSOES CIVIS DA UNIAO</v>
          </cell>
          <cell r="I26" t="str">
            <v>2</v>
          </cell>
          <cell r="J26" t="str">
            <v>1056</v>
          </cell>
          <cell r="K26" t="str">
            <v>BENEFICIOS DO RPPS DA UNIAO</v>
          </cell>
          <cell r="L26" t="str">
            <v>1</v>
          </cell>
          <cell r="M26">
            <v>189621158.69</v>
          </cell>
          <cell r="Q26">
            <v>189621158.69</v>
          </cell>
          <cell r="R26">
            <v>189617468.00999999</v>
          </cell>
          <cell r="S26">
            <v>178630563.53</v>
          </cell>
        </row>
        <row r="27">
          <cell r="A27" t="str">
            <v>12104</v>
          </cell>
          <cell r="B27" t="str">
            <v>TRIBUNAL REGIONAL FEDERAL DA 3A. REGIAO</v>
          </cell>
          <cell r="C27" t="str">
            <v>28</v>
          </cell>
          <cell r="D27" t="str">
            <v>846</v>
          </cell>
          <cell r="E27" t="str">
            <v>0909</v>
          </cell>
          <cell r="F27" t="str">
            <v>OPERACOES ESPECIAIS: OUTROS ENCARGOS ESPECIAIS</v>
          </cell>
          <cell r="G27" t="str">
            <v>00S6</v>
          </cell>
          <cell r="H27" t="str">
            <v>BENEFICIO ESPECIAL - LEI N. 12.618, DE 2012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1</v>
          </cell>
          <cell r="M27">
            <v>1140271.82</v>
          </cell>
          <cell r="Q27">
            <v>1140271.82</v>
          </cell>
          <cell r="R27">
            <v>1140271.82</v>
          </cell>
          <cell r="S27">
            <v>1140271.82</v>
          </cell>
        </row>
        <row r="28">
          <cell r="A28" t="str">
            <v>12104</v>
          </cell>
          <cell r="B28" t="str">
            <v>TRIBUNAL REGIONAL FEDERAL DA 3A. REGIAO</v>
          </cell>
          <cell r="C28" t="str">
            <v>28</v>
          </cell>
          <cell r="D28" t="str">
            <v>846</v>
          </cell>
          <cell r="E28" t="str">
            <v>0909</v>
          </cell>
          <cell r="F28" t="str">
            <v>OPERACOES ESPECIAIS: OUTROS ENCARGOS ESPECIAIS</v>
          </cell>
          <cell r="G28" t="str">
            <v>0536</v>
          </cell>
          <cell r="H28" t="str">
            <v>BENEFICIOS DE LEGISLACAO ESPECIAL</v>
          </cell>
          <cell r="I28" t="str">
            <v>2</v>
          </cell>
          <cell r="J28" t="str">
            <v>1000</v>
          </cell>
          <cell r="K28" t="str">
            <v>RECURSOS LIVRES DA UNIAO</v>
          </cell>
          <cell r="L28" t="str">
            <v>3</v>
          </cell>
          <cell r="M28">
            <v>32000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ColWidth="9.140625" defaultRowHeight="25.5" customHeight="1" x14ac:dyDescent="0.2"/>
  <cols>
    <col min="1" max="1" width="17.7109375" style="75" customWidth="1"/>
    <col min="2" max="2" width="35.7109375" style="75" customWidth="1"/>
    <col min="3" max="4" width="15.7109375" style="75" customWidth="1"/>
    <col min="5" max="6" width="55.7109375" style="75" customWidth="1"/>
    <col min="7" max="8" width="8.7109375" style="76" customWidth="1"/>
    <col min="9" max="9" width="35.7109375" style="76" customWidth="1"/>
    <col min="10" max="10" width="8.7109375" style="76" customWidth="1"/>
    <col min="11" max="15" width="16.7109375" style="76" customWidth="1"/>
    <col min="16" max="16" width="16.7109375" style="77" customWidth="1"/>
    <col min="17" max="17" width="16.7109375" style="76" customWidth="1"/>
    <col min="18" max="18" width="16.7109375" style="77" customWidth="1"/>
    <col min="19" max="19" width="16.7109375" style="76" customWidth="1"/>
    <col min="20" max="20" width="8.7109375" style="77" customWidth="1"/>
    <col min="21" max="21" width="16.7109375" style="5" customWidth="1"/>
    <col min="22" max="22" width="8.85546875" style="5" customWidth="1"/>
    <col min="23" max="23" width="16.7109375" style="5" customWidth="1"/>
    <col min="24" max="24" width="8.7109375" style="5" customWidth="1"/>
    <col min="25" max="25" width="11.28515625" style="5" bestFit="1" customWidth="1"/>
    <col min="26" max="26" width="11" style="5" bestFit="1" customWidth="1"/>
    <col min="27" max="27" width="12.5703125" style="5" bestFit="1" customWidth="1"/>
    <col min="28" max="28" width="9.28515625" style="5" bestFit="1" customWidth="1"/>
    <col min="29" max="29" width="9.42578125" style="5" customWidth="1"/>
    <col min="30" max="30" width="39.5703125" style="5" customWidth="1"/>
    <col min="31" max="31" width="10.140625" style="5" bestFit="1" customWidth="1"/>
    <col min="32" max="32" width="9.28515625" style="5" customWidth="1"/>
    <col min="33" max="33" width="50.28515625" style="5" customWidth="1"/>
    <col min="34" max="34" width="5.140625" style="5" customWidth="1"/>
    <col min="35" max="35" width="23.140625" style="5" bestFit="1" customWidth="1"/>
    <col min="36" max="39" width="34.140625" style="5" bestFit="1" customWidth="1"/>
    <col min="40" max="40" width="32.5703125" style="5" bestFit="1" customWidth="1"/>
    <col min="41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7" t="s">
        <v>5</v>
      </c>
      <c r="B4" s="8">
        <v>45962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25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">
      <c r="A10" s="38" t="str">
        <f>+'[1]Access-Nov'!A10</f>
        <v>11101</v>
      </c>
      <c r="B10" s="39" t="str">
        <f>+'[1]Access-Nov'!B10</f>
        <v>SUPERIOR TRIBUNAL DE JUSTICA</v>
      </c>
      <c r="C10" s="38" t="str">
        <f>CONCATENATE('[1]Access-Nov'!C10,".",'[1]Access-Nov'!D10)</f>
        <v>02.128</v>
      </c>
      <c r="D10" s="38" t="str">
        <f>CONCATENATE('[1]Access-Nov'!E10,".",'[1]Access-Nov'!G10)</f>
        <v>0033.20G2</v>
      </c>
      <c r="E10" s="39" t="str">
        <f>+'[1]Access-Nov'!F10</f>
        <v>PROGRAMA DE GESTAO E MANUTENCAO DO PODER JUDICIARIO</v>
      </c>
      <c r="F10" s="40" t="str">
        <f>+'[1]Access-Nov'!H10</f>
        <v>FORMACAO E APERFEICOAMENTO DE MAGISTRADOS</v>
      </c>
      <c r="G10" s="38" t="str">
        <f>IF('[1]Access-Nov'!I10="1","F","S")</f>
        <v>F</v>
      </c>
      <c r="H10" s="38" t="str">
        <f>+'[1]Access-Nov'!J10</f>
        <v>1000</v>
      </c>
      <c r="I10" s="41" t="str">
        <f>+'[1]Access-Nov'!K10</f>
        <v>RECURSOS LIVRES DA UNIAO</v>
      </c>
      <c r="J10" s="38" t="str">
        <f>+'[1]Access-Nov'!L10</f>
        <v>3</v>
      </c>
      <c r="K10" s="42"/>
      <c r="L10" s="42"/>
      <c r="M10" s="42"/>
      <c r="N10" s="42">
        <f>+K10+L10-M10</f>
        <v>0</v>
      </c>
      <c r="O10" s="42">
        <f>'[1]Access-Nov'!P10</f>
        <v>0</v>
      </c>
      <c r="P10" s="42">
        <f>'[1]Access-Nov'!M10-'[1]Access-Nov'!N10</f>
        <v>0</v>
      </c>
      <c r="Q10" s="43">
        <f>'[1]Access-Nov'!O10</f>
        <v>81075</v>
      </c>
      <c r="R10" s="44">
        <f>N10-O10+P10+Q10</f>
        <v>81075</v>
      </c>
      <c r="S10" s="42">
        <f>'[1]Access-Nov'!Q10</f>
        <v>81075</v>
      </c>
      <c r="T10" s="45">
        <f>IF(R10&gt;0,S10/R10,0)</f>
        <v>1</v>
      </c>
      <c r="U10" s="42">
        <f>'[1]Access-Nov'!R10</f>
        <v>81075</v>
      </c>
      <c r="V10" s="45">
        <f>IF(R10&gt;0,U10/R10,0)</f>
        <v>1</v>
      </c>
      <c r="W10" s="42">
        <f>'[1]Access-Nov'!S10</f>
        <v>76125</v>
      </c>
      <c r="X10" s="45">
        <f>IF(R10&gt;0,W10/R10,0)</f>
        <v>0.93894542090656796</v>
      </c>
    </row>
    <row r="11" spans="1:24" ht="28.5" customHeight="1" x14ac:dyDescent="0.2">
      <c r="A11" s="46" t="str">
        <f>+'[1]Access-Nov'!A11</f>
        <v>12101</v>
      </c>
      <c r="B11" s="47" t="str">
        <f>+'[1]Access-Nov'!B11</f>
        <v>JUSTICA FEDERAL DE PRIMEIRO GRAU</v>
      </c>
      <c r="C11" s="46" t="str">
        <f>CONCATENATE('[1]Access-Nov'!C11,".",'[1]Access-Nov'!D11)</f>
        <v>02.061</v>
      </c>
      <c r="D11" s="46" t="str">
        <f>CONCATENATE('[1]Access-Nov'!E11,".",'[1]Access-Nov'!G11)</f>
        <v>0033.4224</v>
      </c>
      <c r="E11" s="47" t="str">
        <f>+'[1]Access-Nov'!F11</f>
        <v>PROGRAMA DE GESTAO E MANUTENCAO DO PODER JUDICIARIO</v>
      </c>
      <c r="F11" s="48" t="str">
        <f>+'[1]Access-Nov'!H11</f>
        <v>ASSISTENCIA JURIDICA A PESSOAS CARENTES</v>
      </c>
      <c r="G11" s="46" t="str">
        <f>IF('[1]Access-Nov'!I11="1","F","S")</f>
        <v>F</v>
      </c>
      <c r="H11" s="46" t="str">
        <f>+'[1]Access-Nov'!J11</f>
        <v>1000</v>
      </c>
      <c r="I11" s="49" t="str">
        <f>+'[1]Access-Nov'!K11</f>
        <v>RECURSOS LIVRES DA UNIAO</v>
      </c>
      <c r="J11" s="46" t="str">
        <f>+'[1]Access-Nov'!L11</f>
        <v>3</v>
      </c>
      <c r="K11" s="42"/>
      <c r="L11" s="42"/>
      <c r="M11" s="42"/>
      <c r="N11" s="42">
        <f t="shared" ref="N11:N28" si="0">+K11+L11-M11</f>
        <v>0</v>
      </c>
      <c r="O11" s="42">
        <f>'[1]Access-Nov'!P11</f>
        <v>0</v>
      </c>
      <c r="P11" s="42">
        <f>'[1]Access-Nov'!M11-'[1]Access-Nov'!N11</f>
        <v>0</v>
      </c>
      <c r="Q11" s="42">
        <f>'[1]Access-Nov'!O11</f>
        <v>0</v>
      </c>
      <c r="R11" s="44">
        <f t="shared" ref="R11:R28" si="1">N11-O11+P11+Q11</f>
        <v>0</v>
      </c>
      <c r="S11" s="42">
        <f>'[1]Access-Nov'!Q11</f>
        <v>0</v>
      </c>
      <c r="T11" s="45">
        <f t="shared" ref="T11:T29" si="2">IF(R11&gt;0,S11/R11,0)</f>
        <v>0</v>
      </c>
      <c r="U11" s="42">
        <f>'[1]Access-Nov'!R11</f>
        <v>0</v>
      </c>
      <c r="V11" s="45">
        <f t="shared" ref="V11:V29" si="3">IF(R11&gt;0,U11/R11,0)</f>
        <v>0</v>
      </c>
      <c r="W11" s="42">
        <f>'[1]Access-Nov'!S11</f>
        <v>0</v>
      </c>
      <c r="X11" s="45">
        <f t="shared" ref="X11:X29" si="4">IF(R11&gt;0,W11/R11,0)</f>
        <v>0</v>
      </c>
    </row>
    <row r="12" spans="1:24" ht="28.5" customHeight="1" x14ac:dyDescent="0.2">
      <c r="A12" s="46" t="str">
        <f>+'[1]Access-Nov'!A12</f>
        <v>12101</v>
      </c>
      <c r="B12" s="47" t="str">
        <f>+'[1]Access-Nov'!B12</f>
        <v>JUSTICA FEDERAL DE PRIMEIRO GRAU</v>
      </c>
      <c r="C12" s="46" t="str">
        <f>CONCATENATE('[1]Access-Nov'!C12,".",'[1]Access-Nov'!D12)</f>
        <v>02.061</v>
      </c>
      <c r="D12" s="46" t="str">
        <f>CONCATENATE('[1]Access-Nov'!E12,".",'[1]Access-Nov'!G12)</f>
        <v>0033.4257</v>
      </c>
      <c r="E12" s="47" t="str">
        <f>+'[1]Access-Nov'!F12</f>
        <v>PROGRAMA DE GESTAO E MANUTENCAO DO PODER JUDICIARIO</v>
      </c>
      <c r="F12" s="48" t="str">
        <f>+'[1]Access-Nov'!H12</f>
        <v>JULGAMENTO DE CAUSAS NA JUSTICA FEDERAL</v>
      </c>
      <c r="G12" s="46" t="str">
        <f>IF('[1]Access-Nov'!I12="1","F","S")</f>
        <v>F</v>
      </c>
      <c r="H12" s="46" t="str">
        <f>+'[1]Access-Nov'!J12</f>
        <v>1000</v>
      </c>
      <c r="I12" s="49" t="str">
        <f>+'[1]Access-Nov'!K12</f>
        <v>RECURSOS LIVRES DA UNIAO</v>
      </c>
      <c r="J12" s="46" t="str">
        <f>+'[1]Access-Nov'!L12</f>
        <v>3</v>
      </c>
      <c r="K12" s="42"/>
      <c r="L12" s="42"/>
      <c r="M12" s="42"/>
      <c r="N12" s="42">
        <f t="shared" si="0"/>
        <v>0</v>
      </c>
      <c r="O12" s="42">
        <f>'[1]Access-Nov'!P12</f>
        <v>0</v>
      </c>
      <c r="P12" s="42">
        <f>'[1]Access-Nov'!M12-'[1]Access-Nov'!N12</f>
        <v>63317.440000000002</v>
      </c>
      <c r="Q12" s="42">
        <f>'[1]Access-Nov'!O12</f>
        <v>0</v>
      </c>
      <c r="R12" s="44">
        <f t="shared" si="1"/>
        <v>63317.440000000002</v>
      </c>
      <c r="S12" s="42">
        <f>'[1]Access-Nov'!Q12</f>
        <v>59690.12</v>
      </c>
      <c r="T12" s="45">
        <f t="shared" si="2"/>
        <v>0.94271215008060971</v>
      </c>
      <c r="U12" s="42">
        <f>'[1]Access-Nov'!R12</f>
        <v>58678.33</v>
      </c>
      <c r="V12" s="45">
        <f t="shared" si="3"/>
        <v>0.92673250845264743</v>
      </c>
      <c r="W12" s="42">
        <f>'[1]Access-Nov'!S12</f>
        <v>57147.87</v>
      </c>
      <c r="X12" s="45">
        <f t="shared" si="4"/>
        <v>0.90256128485295684</v>
      </c>
    </row>
    <row r="13" spans="1:24" ht="28.5" customHeight="1" x14ac:dyDescent="0.2">
      <c r="A13" s="50" t="str">
        <f>+'[1]Access-Nov'!A13</f>
        <v>12101</v>
      </c>
      <c r="B13" s="51" t="str">
        <f>+'[1]Access-Nov'!B13</f>
        <v>JUSTICA FEDERAL DE PRIMEIRO GRAU</v>
      </c>
      <c r="C13" s="52" t="str">
        <f>CONCATENATE('[1]Access-Nov'!C13,".",'[1]Access-Nov'!D13)</f>
        <v>02.331</v>
      </c>
      <c r="D13" s="52" t="str">
        <f>CONCATENATE('[1]Access-Nov'!E13,".",'[1]Access-Nov'!G13)</f>
        <v>0033.2004</v>
      </c>
      <c r="E13" s="51" t="str">
        <f>+'[1]Access-Nov'!F13</f>
        <v>PROGRAMA DE GESTAO E MANUTENCAO DO PODER JUDICIARIO</v>
      </c>
      <c r="F13" s="53" t="str">
        <f>+'[1]Access-Nov'!H13</f>
        <v>ASSISTENCIA MEDICA E ODONTOLOGICA AOS SERVIDORES CIVIS, EMPR</v>
      </c>
      <c r="G13" s="50" t="str">
        <f>IF('[1]Access-Nov'!I13="1","F","S")</f>
        <v>F</v>
      </c>
      <c r="H13" s="50" t="str">
        <f>+'[1]Access-Nov'!J13</f>
        <v>1000</v>
      </c>
      <c r="I13" s="54" t="str">
        <f>+'[1]Access-Nov'!K13</f>
        <v>RECURSOS LIVRES DA UNIAO</v>
      </c>
      <c r="J13" s="50" t="str">
        <f>+'[1]Access-Nov'!L13</f>
        <v>3</v>
      </c>
      <c r="K13" s="42"/>
      <c r="L13" s="42"/>
      <c r="M13" s="42"/>
      <c r="N13" s="42">
        <f t="shared" si="0"/>
        <v>0</v>
      </c>
      <c r="O13" s="42">
        <f>'[1]Access-Nov'!P13</f>
        <v>0</v>
      </c>
      <c r="P13" s="42">
        <f>'[1]Access-Nov'!M13-'[1]Access-Nov'!N13</f>
        <v>0</v>
      </c>
      <c r="Q13" s="42">
        <f>'[1]Access-Nov'!O13</f>
        <v>0</v>
      </c>
      <c r="R13" s="44">
        <f t="shared" si="1"/>
        <v>0</v>
      </c>
      <c r="S13" s="42">
        <f>'[1]Access-Nov'!Q13</f>
        <v>0</v>
      </c>
      <c r="T13" s="45">
        <f t="shared" si="2"/>
        <v>0</v>
      </c>
      <c r="U13" s="42">
        <f>'[1]Access-Nov'!R13</f>
        <v>0</v>
      </c>
      <c r="V13" s="45">
        <f t="shared" si="3"/>
        <v>0</v>
      </c>
      <c r="W13" s="42">
        <f>'[1]Access-Nov'!S13</f>
        <v>0</v>
      </c>
      <c r="X13" s="45">
        <f t="shared" si="4"/>
        <v>0</v>
      </c>
    </row>
    <row r="14" spans="1:24" ht="28.5" customHeight="1" x14ac:dyDescent="0.2">
      <c r="A14" s="46" t="str">
        <f>+'[1]Access-Nov'!A14</f>
        <v>12104</v>
      </c>
      <c r="B14" s="47" t="str">
        <f>+'[1]Access-Nov'!B14</f>
        <v>TRIBUNAL REGIONAL FEDERAL DA 3A. REGIAO</v>
      </c>
      <c r="C14" s="46" t="str">
        <f>CONCATENATE('[1]Access-Nov'!C14,".",'[1]Access-Nov'!D14)</f>
        <v>02.061</v>
      </c>
      <c r="D14" s="46" t="str">
        <f>CONCATENATE('[1]Access-Nov'!E14,".",'[1]Access-Nov'!G14)</f>
        <v>0033.4224</v>
      </c>
      <c r="E14" s="47" t="str">
        <f>+'[1]Access-Nov'!F14</f>
        <v>PROGRAMA DE GESTAO E MANUTENCAO DO PODER JUDICIARIO</v>
      </c>
      <c r="F14" s="55" t="str">
        <f>+'[1]Access-Nov'!H14</f>
        <v>ASSISTENCIA JURIDICA A PESSOAS CARENTES</v>
      </c>
      <c r="G14" s="46" t="str">
        <f>IF('[1]Access-Nov'!I14="1","F","S")</f>
        <v>F</v>
      </c>
      <c r="H14" s="46" t="str">
        <f>+'[1]Access-Nov'!J14</f>
        <v>1000</v>
      </c>
      <c r="I14" s="47" t="str">
        <f>+'[1]Access-Nov'!K14</f>
        <v>RECURSOS LIVRES DA UNIAO</v>
      </c>
      <c r="J14" s="46" t="str">
        <f>+'[1]Access-Nov'!L14</f>
        <v>3</v>
      </c>
      <c r="K14" s="42"/>
      <c r="L14" s="42"/>
      <c r="M14" s="42"/>
      <c r="N14" s="42">
        <f t="shared" si="0"/>
        <v>0</v>
      </c>
      <c r="O14" s="42">
        <f>'[1]Access-Nov'!P14</f>
        <v>0</v>
      </c>
      <c r="P14" s="42">
        <f>'[1]Access-Nov'!M14-'[1]Access-Nov'!N14</f>
        <v>10000</v>
      </c>
      <c r="Q14" s="42">
        <f>'[1]Access-Nov'!O14</f>
        <v>0</v>
      </c>
      <c r="R14" s="44">
        <f t="shared" si="1"/>
        <v>10000</v>
      </c>
      <c r="S14" s="42">
        <f>'[1]Access-Nov'!Q14</f>
        <v>10000</v>
      </c>
      <c r="T14" s="45">
        <f t="shared" si="2"/>
        <v>1</v>
      </c>
      <c r="U14" s="42">
        <f>'[1]Access-Nov'!R14</f>
        <v>536.83000000000004</v>
      </c>
      <c r="V14" s="45">
        <f t="shared" si="3"/>
        <v>5.3683000000000002E-2</v>
      </c>
      <c r="W14" s="42">
        <f>'[1]Access-Nov'!S14</f>
        <v>0</v>
      </c>
      <c r="X14" s="45">
        <f t="shared" si="4"/>
        <v>0</v>
      </c>
    </row>
    <row r="15" spans="1:24" ht="28.5" customHeight="1" x14ac:dyDescent="0.2">
      <c r="A15" s="46" t="str">
        <f>+'[1]Access-Nov'!A15</f>
        <v>12104</v>
      </c>
      <c r="B15" s="47" t="str">
        <f>+'[1]Access-Nov'!B15</f>
        <v>TRIBUNAL REGIONAL FEDERAL DA 3A. REGIAO</v>
      </c>
      <c r="C15" s="46" t="str">
        <f>CONCATENATE('[1]Access-Nov'!C15,".",'[1]Access-Nov'!D15)</f>
        <v>02.061</v>
      </c>
      <c r="D15" s="46" t="str">
        <f>CONCATENATE('[1]Access-Nov'!E15,".",'[1]Access-Nov'!G15)</f>
        <v>0033.4257</v>
      </c>
      <c r="E15" s="47" t="str">
        <f>+'[1]Access-Nov'!F15</f>
        <v>PROGRAMA DE GESTAO E MANUTENCAO DO PODER JUDICIARIO</v>
      </c>
      <c r="F15" s="55" t="str">
        <f>+'[1]Access-Nov'!H15</f>
        <v>JULGAMENTO DE CAUSAS NA JUSTICA FEDERAL</v>
      </c>
      <c r="G15" s="46" t="str">
        <f>IF('[1]Access-Nov'!I15="1","F","S")</f>
        <v>F</v>
      </c>
      <c r="H15" s="46" t="str">
        <f>+'[1]Access-Nov'!J15</f>
        <v>1000</v>
      </c>
      <c r="I15" s="47" t="str">
        <f>+'[1]Access-Nov'!K15</f>
        <v>RECURSOS LIVRES DA UNIAO</v>
      </c>
      <c r="J15" s="46" t="str">
        <f>+'[1]Access-Nov'!L15</f>
        <v>4</v>
      </c>
      <c r="K15" s="42"/>
      <c r="L15" s="42"/>
      <c r="M15" s="42"/>
      <c r="N15" s="42">
        <f t="shared" si="0"/>
        <v>0</v>
      </c>
      <c r="O15" s="42">
        <f>'[1]Access-Nov'!P15</f>
        <v>411271.17</v>
      </c>
      <c r="P15" s="42">
        <f>'[1]Access-Nov'!M15-'[1]Access-Nov'!N15</f>
        <v>11619892.49</v>
      </c>
      <c r="Q15" s="42">
        <f>'[1]Access-Nov'!O15</f>
        <v>0</v>
      </c>
      <c r="R15" s="44">
        <f t="shared" si="1"/>
        <v>11208621.32</v>
      </c>
      <c r="S15" s="42">
        <f>'[1]Access-Nov'!Q15</f>
        <v>9633002.6899999995</v>
      </c>
      <c r="T15" s="45">
        <f t="shared" si="2"/>
        <v>0.85942797200325072</v>
      </c>
      <c r="U15" s="42">
        <f>'[1]Access-Nov'!R15</f>
        <v>3576885.13</v>
      </c>
      <c r="V15" s="45">
        <f t="shared" si="3"/>
        <v>0.31911909840486963</v>
      </c>
      <c r="W15" s="42">
        <f>'[1]Access-Nov'!S15</f>
        <v>3366323.58</v>
      </c>
      <c r="X15" s="45">
        <f t="shared" si="4"/>
        <v>0.30033342048886347</v>
      </c>
    </row>
    <row r="16" spans="1:24" ht="28.5" customHeight="1" x14ac:dyDescent="0.2">
      <c r="A16" s="46" t="str">
        <f>+'[1]Access-Nov'!A16</f>
        <v>12104</v>
      </c>
      <c r="B16" s="47" t="str">
        <f>+'[1]Access-Nov'!B16</f>
        <v>TRIBUNAL REGIONAL FEDERAL DA 3A. REGIAO</v>
      </c>
      <c r="C16" s="46" t="str">
        <f>CONCATENATE('[1]Access-Nov'!C16,".",'[1]Access-Nov'!D16)</f>
        <v>02.061</v>
      </c>
      <c r="D16" s="46" t="str">
        <f>CONCATENATE('[1]Access-Nov'!E16,".",'[1]Access-Nov'!G16)</f>
        <v>0033.4257</v>
      </c>
      <c r="E16" s="47" t="str">
        <f>+'[1]Access-Nov'!F16</f>
        <v>PROGRAMA DE GESTAO E MANUTENCAO DO PODER JUDICIARIO</v>
      </c>
      <c r="F16" s="47" t="str">
        <f>+'[1]Access-Nov'!H16</f>
        <v>JULGAMENTO DE CAUSAS NA JUSTICA FEDERAL</v>
      </c>
      <c r="G16" s="46" t="str">
        <f>IF('[1]Access-Nov'!I16="1","F","S")</f>
        <v>F</v>
      </c>
      <c r="H16" s="46" t="str">
        <f>+'[1]Access-Nov'!J16</f>
        <v>1000</v>
      </c>
      <c r="I16" s="47" t="str">
        <f>+'[1]Access-Nov'!K16</f>
        <v>RECURSOS LIVRES DA UNIAO</v>
      </c>
      <c r="J16" s="46" t="str">
        <f>+'[1]Access-Nov'!L16</f>
        <v>3</v>
      </c>
      <c r="K16" s="42"/>
      <c r="L16" s="42"/>
      <c r="M16" s="42"/>
      <c r="N16" s="42">
        <f t="shared" si="0"/>
        <v>0</v>
      </c>
      <c r="O16" s="42">
        <f>'[1]Access-Nov'!P16</f>
        <v>1656841.95</v>
      </c>
      <c r="P16" s="42">
        <f>'[1]Access-Nov'!M16-'[1]Access-Nov'!N16</f>
        <v>53249824.079999998</v>
      </c>
      <c r="Q16" s="42">
        <f>'[1]Access-Nov'!O16</f>
        <v>0</v>
      </c>
      <c r="R16" s="44">
        <f t="shared" si="1"/>
        <v>51592982.129999995</v>
      </c>
      <c r="S16" s="42">
        <f>'[1]Access-Nov'!Q16</f>
        <v>48157514.189999998</v>
      </c>
      <c r="T16" s="45">
        <f t="shared" si="2"/>
        <v>0.93341210765170401</v>
      </c>
      <c r="U16" s="42">
        <f>'[1]Access-Nov'!R16</f>
        <v>35074972.240000002</v>
      </c>
      <c r="V16" s="45">
        <f t="shared" si="3"/>
        <v>0.6798399858263825</v>
      </c>
      <c r="W16" s="42">
        <f>'[1]Access-Nov'!S16</f>
        <v>32169315.98</v>
      </c>
      <c r="X16" s="45">
        <f t="shared" si="4"/>
        <v>0.62352115834169564</v>
      </c>
    </row>
    <row r="17" spans="1:24" ht="28.5" customHeight="1" x14ac:dyDescent="0.2">
      <c r="A17" s="46" t="str">
        <f>+'[1]Access-Nov'!A17</f>
        <v>12104</v>
      </c>
      <c r="B17" s="47" t="str">
        <f>+'[1]Access-Nov'!B17</f>
        <v>TRIBUNAL REGIONAL FEDERAL DA 3A. REGIAO</v>
      </c>
      <c r="C17" s="46" t="str">
        <f>CONCATENATE('[1]Access-Nov'!C17,".",'[1]Access-Nov'!D17)</f>
        <v>02.061</v>
      </c>
      <c r="D17" s="46" t="str">
        <f>CONCATENATE('[1]Access-Nov'!E17,".",'[1]Access-Nov'!G17)</f>
        <v>0033.4257</v>
      </c>
      <c r="E17" s="47" t="str">
        <f>+'[1]Access-Nov'!F17</f>
        <v>PROGRAMA DE GESTAO E MANUTENCAO DO PODER JUDICIARIO</v>
      </c>
      <c r="F17" s="47" t="str">
        <f>+'[1]Access-Nov'!H17</f>
        <v>JULGAMENTO DE CAUSAS NA JUSTICA FEDERAL</v>
      </c>
      <c r="G17" s="46" t="str">
        <f>IF('[1]Access-Nov'!I17="1","F","S")</f>
        <v>F</v>
      </c>
      <c r="H17" s="46" t="str">
        <f>+'[1]Access-Nov'!J17</f>
        <v>1027</v>
      </c>
      <c r="I17" s="47" t="str">
        <f>+'[1]Access-Nov'!K17</f>
        <v>SERV.AFETOS AS ATIVID.ESPECIFICAS DA JUSTICA</v>
      </c>
      <c r="J17" s="46" t="str">
        <f>+'[1]Access-Nov'!L17</f>
        <v>3</v>
      </c>
      <c r="K17" s="42"/>
      <c r="L17" s="42"/>
      <c r="M17" s="42"/>
      <c r="N17" s="42">
        <f t="shared" si="0"/>
        <v>0</v>
      </c>
      <c r="O17" s="42">
        <f>'[1]Access-Nov'!P17</f>
        <v>0</v>
      </c>
      <c r="P17" s="42">
        <f>'[1]Access-Nov'!M17-'[1]Access-Nov'!N17</f>
        <v>15991171</v>
      </c>
      <c r="Q17" s="42">
        <f>'[1]Access-Nov'!O17</f>
        <v>0</v>
      </c>
      <c r="R17" s="42">
        <f t="shared" si="1"/>
        <v>15991171</v>
      </c>
      <c r="S17" s="42">
        <f>'[1]Access-Nov'!Q17</f>
        <v>15863679.59</v>
      </c>
      <c r="T17" s="45">
        <f t="shared" si="2"/>
        <v>0.99202738748775809</v>
      </c>
      <c r="U17" s="42">
        <f>'[1]Access-Nov'!R17</f>
        <v>13347928.9</v>
      </c>
      <c r="V17" s="45">
        <f t="shared" si="3"/>
        <v>0.83470615754155841</v>
      </c>
      <c r="W17" s="42">
        <f>'[1]Access-Nov'!S17</f>
        <v>12364354.74</v>
      </c>
      <c r="X17" s="45">
        <f t="shared" si="4"/>
        <v>0.77319883203049988</v>
      </c>
    </row>
    <row r="18" spans="1:24" ht="28.5" customHeight="1" x14ac:dyDescent="0.2">
      <c r="A18" s="46" t="str">
        <f>+'[1]Access-Nov'!A18</f>
        <v>12104</v>
      </c>
      <c r="B18" s="47" t="str">
        <f>+'[1]Access-Nov'!B18</f>
        <v>TRIBUNAL REGIONAL FEDERAL DA 3A. REGIAO</v>
      </c>
      <c r="C18" s="46" t="str">
        <f>CONCATENATE('[1]Access-Nov'!C18,".",'[1]Access-Nov'!D18)</f>
        <v>02.122</v>
      </c>
      <c r="D18" s="46" t="str">
        <f>CONCATENATE('[1]Access-Nov'!E18,".",'[1]Access-Nov'!G18)</f>
        <v>0033.20TP</v>
      </c>
      <c r="E18" s="47" t="str">
        <f>+'[1]Access-Nov'!F18</f>
        <v>PROGRAMA DE GESTAO E MANUTENCAO DO PODER JUDICIARIO</v>
      </c>
      <c r="F18" s="47" t="str">
        <f>+'[1]Access-Nov'!H18</f>
        <v>ATIVOS CIVIS DA UNIAO</v>
      </c>
      <c r="G18" s="46" t="str">
        <f>IF('[1]Access-Nov'!I18="1","F","S")</f>
        <v>F</v>
      </c>
      <c r="H18" s="46" t="str">
        <f>+'[1]Access-Nov'!J18</f>
        <v>1000</v>
      </c>
      <c r="I18" s="47" t="str">
        <f>+'[1]Access-Nov'!K18</f>
        <v>RECURSOS LIVRES DA UNIAO</v>
      </c>
      <c r="J18" s="46" t="str">
        <f>+'[1]Access-Nov'!L18</f>
        <v>1</v>
      </c>
      <c r="K18" s="42"/>
      <c r="L18" s="42"/>
      <c r="M18" s="42"/>
      <c r="N18" s="42">
        <f t="shared" si="0"/>
        <v>0</v>
      </c>
      <c r="O18" s="42">
        <f>'[1]Access-Nov'!P18</f>
        <v>0</v>
      </c>
      <c r="P18" s="42">
        <f>'[1]Access-Nov'!M18-'[1]Access-Nov'!N18</f>
        <v>492637030.42000002</v>
      </c>
      <c r="Q18" s="42">
        <f>'[1]Access-Nov'!O18</f>
        <v>0</v>
      </c>
      <c r="R18" s="42">
        <f t="shared" si="1"/>
        <v>492637030.42000002</v>
      </c>
      <c r="S18" s="42">
        <f>'[1]Access-Nov'!Q18</f>
        <v>492637030.42000002</v>
      </c>
      <c r="T18" s="45">
        <f t="shared" si="2"/>
        <v>1</v>
      </c>
      <c r="U18" s="42">
        <f>'[1]Access-Nov'!R18</f>
        <v>492631776.91000003</v>
      </c>
      <c r="V18" s="45">
        <f t="shared" si="3"/>
        <v>0.99998933594172668</v>
      </c>
      <c r="W18" s="42">
        <f>'[1]Access-Nov'!S18</f>
        <v>465273465.62</v>
      </c>
      <c r="X18" s="45">
        <f t="shared" si="4"/>
        <v>0.94445491688541749</v>
      </c>
    </row>
    <row r="19" spans="1:24" ht="28.5" customHeight="1" x14ac:dyDescent="0.2">
      <c r="A19" s="46" t="str">
        <f>+'[1]Access-Nov'!A19</f>
        <v>12104</v>
      </c>
      <c r="B19" s="47" t="str">
        <f>+'[1]Access-Nov'!B19</f>
        <v>TRIBUNAL REGIONAL FEDERAL DA 3A. REGIAO</v>
      </c>
      <c r="C19" s="46" t="str">
        <f>CONCATENATE('[1]Access-Nov'!C19,".",'[1]Access-Nov'!D19)</f>
        <v>02.122</v>
      </c>
      <c r="D19" s="46" t="str">
        <f>CONCATENATE('[1]Access-Nov'!E19,".",'[1]Access-Nov'!G19)</f>
        <v>0033.216H</v>
      </c>
      <c r="E19" s="47" t="str">
        <f>+'[1]Access-Nov'!F19</f>
        <v>PROGRAMA DE GESTAO E MANUTENCAO DO PODER JUDICIARIO</v>
      </c>
      <c r="F19" s="47" t="str">
        <f>+'[1]Access-Nov'!H19</f>
        <v>AJUDA DE CUSTO PARA MORADIA OU AUXILIO-MORADIA A AGENTES PUB</v>
      </c>
      <c r="G19" s="46" t="str">
        <f>IF('[1]Access-Nov'!I19="1","F","S")</f>
        <v>F</v>
      </c>
      <c r="H19" s="46" t="str">
        <f>+'[1]Access-Nov'!J19</f>
        <v>1000</v>
      </c>
      <c r="I19" s="47" t="str">
        <f>+'[1]Access-Nov'!K19</f>
        <v>RECURSOS LIVRES DA UNIAO</v>
      </c>
      <c r="J19" s="46" t="str">
        <f>+'[1]Access-Nov'!L19</f>
        <v>3</v>
      </c>
      <c r="K19" s="42"/>
      <c r="L19" s="42"/>
      <c r="M19" s="42"/>
      <c r="N19" s="42">
        <f t="shared" si="0"/>
        <v>0</v>
      </c>
      <c r="O19" s="42">
        <f>'[1]Access-Nov'!P19</f>
        <v>0</v>
      </c>
      <c r="P19" s="42">
        <f>'[1]Access-Nov'!M19-'[1]Access-Nov'!N19</f>
        <v>59000</v>
      </c>
      <c r="Q19" s="42">
        <f>'[1]Access-Nov'!O19</f>
        <v>0</v>
      </c>
      <c r="R19" s="42">
        <f t="shared" si="1"/>
        <v>59000</v>
      </c>
      <c r="S19" s="42">
        <f>'[1]Access-Nov'!Q19</f>
        <v>59000</v>
      </c>
      <c r="T19" s="45">
        <f t="shared" si="2"/>
        <v>1</v>
      </c>
      <c r="U19" s="42">
        <f>'[1]Access-Nov'!R19</f>
        <v>52885.52</v>
      </c>
      <c r="V19" s="45">
        <f t="shared" si="3"/>
        <v>0.89636474576271186</v>
      </c>
      <c r="W19" s="42">
        <f>'[1]Access-Nov'!S19</f>
        <v>52885.52</v>
      </c>
      <c r="X19" s="45">
        <f t="shared" si="4"/>
        <v>0.89636474576271186</v>
      </c>
    </row>
    <row r="20" spans="1:24" ht="28.5" customHeight="1" x14ac:dyDescent="0.2">
      <c r="A20" s="46" t="str">
        <f>+'[1]Access-Nov'!A20</f>
        <v>12104</v>
      </c>
      <c r="B20" s="47" t="str">
        <f>+'[1]Access-Nov'!B20</f>
        <v>TRIBUNAL REGIONAL FEDERAL DA 3A. REGIAO</v>
      </c>
      <c r="C20" s="46" t="str">
        <f>CONCATENATE('[1]Access-Nov'!C20,".",'[1]Access-Nov'!D20)</f>
        <v>02.122</v>
      </c>
      <c r="D20" s="46" t="str">
        <f>CONCATENATE('[1]Access-Nov'!E20,".",'[1]Access-Nov'!G20)</f>
        <v>0033.219Z</v>
      </c>
      <c r="E20" s="47" t="str">
        <f>+'[1]Access-Nov'!F20</f>
        <v>PROGRAMA DE GESTAO E MANUTENCAO DO PODER JUDICIARIO</v>
      </c>
      <c r="F20" s="47" t="str">
        <f>+'[1]Access-Nov'!H20</f>
        <v>CONSERVACAO E RECUPERACAO DE ATIVOS DE INFRAESTRUTURA DA UNI</v>
      </c>
      <c r="G20" s="46" t="str">
        <f>IF('[1]Access-Nov'!I20="1","F","S")</f>
        <v>F</v>
      </c>
      <c r="H20" s="46" t="str">
        <f>+'[1]Access-Nov'!J20</f>
        <v>1000</v>
      </c>
      <c r="I20" s="47" t="str">
        <f>+'[1]Access-Nov'!K20</f>
        <v>RECURSOS LIVRES DA UNIAO</v>
      </c>
      <c r="J20" s="46" t="str">
        <f>+'[1]Access-Nov'!L20</f>
        <v>4</v>
      </c>
      <c r="K20" s="42"/>
      <c r="L20" s="42"/>
      <c r="M20" s="42"/>
      <c r="N20" s="42">
        <f t="shared" si="0"/>
        <v>0</v>
      </c>
      <c r="O20" s="42">
        <f>'[1]Access-Nov'!P20</f>
        <v>2553476.79</v>
      </c>
      <c r="P20" s="42">
        <f>'[1]Access-Nov'!M20-'[1]Access-Nov'!N20</f>
        <v>3830184.2</v>
      </c>
      <c r="Q20" s="42">
        <f>'[1]Access-Nov'!O20</f>
        <v>0</v>
      </c>
      <c r="R20" s="42">
        <f t="shared" si="1"/>
        <v>1276707.4100000001</v>
      </c>
      <c r="S20" s="42">
        <f>'[1]Access-Nov'!Q20</f>
        <v>1276707.4099999999</v>
      </c>
      <c r="T20" s="45">
        <f t="shared" si="2"/>
        <v>0.99999999999999978</v>
      </c>
      <c r="U20" s="42">
        <f>'[1]Access-Nov'!R20</f>
        <v>0</v>
      </c>
      <c r="V20" s="45">
        <f t="shared" si="3"/>
        <v>0</v>
      </c>
      <c r="W20" s="42">
        <f>'[1]Access-Nov'!S20</f>
        <v>0</v>
      </c>
      <c r="X20" s="45">
        <f t="shared" si="4"/>
        <v>0</v>
      </c>
    </row>
    <row r="21" spans="1:24" ht="28.5" customHeight="1" x14ac:dyDescent="0.2">
      <c r="A21" s="46" t="str">
        <f>+'[1]Access-Nov'!A21</f>
        <v>12104</v>
      </c>
      <c r="B21" s="47" t="str">
        <f>+'[1]Access-Nov'!B21</f>
        <v>TRIBUNAL REGIONAL FEDERAL DA 3A. REGIAO</v>
      </c>
      <c r="C21" s="46" t="str">
        <f>CONCATENATE('[1]Access-Nov'!C21,".",'[1]Access-Nov'!D21)</f>
        <v>02.331</v>
      </c>
      <c r="D21" s="46" t="str">
        <f>CONCATENATE('[1]Access-Nov'!E21,".",'[1]Access-Nov'!G21)</f>
        <v>0033.2004</v>
      </c>
      <c r="E21" s="47" t="str">
        <f>+'[1]Access-Nov'!F21</f>
        <v>PROGRAMA DE GESTAO E MANUTENCAO DO PODER JUDICIARIO</v>
      </c>
      <c r="F21" s="47" t="str">
        <f>+'[1]Access-Nov'!H21</f>
        <v>ASSISTENCIA MEDICA E ODONTOLOGICA AOS SERVIDORES CIVIS, EMPR</v>
      </c>
      <c r="G21" s="46" t="str">
        <f>IF('[1]Access-Nov'!I21="1","F","S")</f>
        <v>F</v>
      </c>
      <c r="H21" s="46" t="str">
        <f>+'[1]Access-Nov'!J21</f>
        <v>1000</v>
      </c>
      <c r="I21" s="47" t="str">
        <f>+'[1]Access-Nov'!K21</f>
        <v>RECURSOS LIVRES DA UNIAO</v>
      </c>
      <c r="J21" s="46" t="str">
        <f>+'[1]Access-Nov'!L21</f>
        <v>4</v>
      </c>
      <c r="K21" s="42"/>
      <c r="L21" s="42"/>
      <c r="M21" s="42"/>
      <c r="N21" s="42">
        <f t="shared" si="0"/>
        <v>0</v>
      </c>
      <c r="O21" s="42">
        <f>'[1]Access-Nov'!P21</f>
        <v>0</v>
      </c>
      <c r="P21" s="42">
        <f>'[1]Access-Nov'!M21-'[1]Access-Nov'!N21</f>
        <v>27500</v>
      </c>
      <c r="Q21" s="42">
        <f>'[1]Access-Nov'!O21</f>
        <v>0</v>
      </c>
      <c r="R21" s="42">
        <f t="shared" si="1"/>
        <v>27500</v>
      </c>
      <c r="S21" s="42">
        <f>'[1]Access-Nov'!Q21</f>
        <v>27500</v>
      </c>
      <c r="T21" s="45">
        <f t="shared" si="2"/>
        <v>1</v>
      </c>
      <c r="U21" s="42">
        <f>'[1]Access-Nov'!R21</f>
        <v>0</v>
      </c>
      <c r="V21" s="45">
        <f t="shared" si="3"/>
        <v>0</v>
      </c>
      <c r="W21" s="42">
        <f>'[1]Access-Nov'!S21</f>
        <v>0</v>
      </c>
      <c r="X21" s="45">
        <f t="shared" si="4"/>
        <v>0</v>
      </c>
    </row>
    <row r="22" spans="1:24" ht="28.5" customHeight="1" x14ac:dyDescent="0.2">
      <c r="A22" s="46" t="str">
        <f>+'[1]Access-Nov'!A22</f>
        <v>12104</v>
      </c>
      <c r="B22" s="47" t="str">
        <f>+'[1]Access-Nov'!B22</f>
        <v>TRIBUNAL REGIONAL FEDERAL DA 3A. REGIAO</v>
      </c>
      <c r="C22" s="46" t="str">
        <f>CONCATENATE('[1]Access-Nov'!C22,".",'[1]Access-Nov'!D22)</f>
        <v>02.331</v>
      </c>
      <c r="D22" s="46" t="str">
        <f>CONCATENATE('[1]Access-Nov'!E22,".",'[1]Access-Nov'!G22)</f>
        <v>0033.2004</v>
      </c>
      <c r="E22" s="47" t="str">
        <f>+'[1]Access-Nov'!F22</f>
        <v>PROGRAMA DE GESTAO E MANUTENCAO DO PODER JUDICIARIO</v>
      </c>
      <c r="F22" s="47" t="str">
        <f>+'[1]Access-Nov'!H22</f>
        <v>ASSISTENCIA MEDICA E ODONTOLOGICA AOS SERVIDORES CIVIS, EMPR</v>
      </c>
      <c r="G22" s="46" t="str">
        <f>IF('[1]Access-Nov'!I22="1","F","S")</f>
        <v>F</v>
      </c>
      <c r="H22" s="46" t="str">
        <f>+'[1]Access-Nov'!J22</f>
        <v>1000</v>
      </c>
      <c r="I22" s="47" t="str">
        <f>+'[1]Access-Nov'!K22</f>
        <v>RECURSOS LIVRES DA UNIAO</v>
      </c>
      <c r="J22" s="46" t="str">
        <f>+'[1]Access-Nov'!L22</f>
        <v>3</v>
      </c>
      <c r="K22" s="42"/>
      <c r="L22" s="42"/>
      <c r="M22" s="42"/>
      <c r="N22" s="42">
        <f t="shared" si="0"/>
        <v>0</v>
      </c>
      <c r="O22" s="42">
        <f>'[1]Access-Nov'!P22</f>
        <v>61754</v>
      </c>
      <c r="P22" s="42">
        <f>'[1]Access-Nov'!M22-'[1]Access-Nov'!N22</f>
        <v>39548614.670000002</v>
      </c>
      <c r="Q22" s="42">
        <f>'[1]Access-Nov'!O22</f>
        <v>0</v>
      </c>
      <c r="R22" s="42">
        <f t="shared" si="1"/>
        <v>39486860.670000002</v>
      </c>
      <c r="S22" s="42">
        <f>'[1]Access-Nov'!Q22</f>
        <v>39462789.32</v>
      </c>
      <c r="T22" s="45">
        <f t="shared" si="2"/>
        <v>0.9993903959547159</v>
      </c>
      <c r="U22" s="42">
        <f>'[1]Access-Nov'!R22</f>
        <v>35831476.109999999</v>
      </c>
      <c r="V22" s="45">
        <f t="shared" si="3"/>
        <v>0.90742782540884115</v>
      </c>
      <c r="W22" s="42">
        <f>'[1]Access-Nov'!S22</f>
        <v>32257091.539999999</v>
      </c>
      <c r="X22" s="45">
        <f t="shared" si="4"/>
        <v>0.81690696582793187</v>
      </c>
    </row>
    <row r="23" spans="1:24" ht="28.5" customHeight="1" x14ac:dyDescent="0.2">
      <c r="A23" s="46" t="str">
        <f>+'[1]Access-Nov'!A23</f>
        <v>12104</v>
      </c>
      <c r="B23" s="47" t="str">
        <f>+'[1]Access-Nov'!B23</f>
        <v>TRIBUNAL REGIONAL FEDERAL DA 3A. REGIAO</v>
      </c>
      <c r="C23" s="46" t="str">
        <f>CONCATENATE('[1]Access-Nov'!C23,".",'[1]Access-Nov'!D23)</f>
        <v>02.331</v>
      </c>
      <c r="D23" s="46" t="str">
        <f>CONCATENATE('[1]Access-Nov'!E23,".",'[1]Access-Nov'!G23)</f>
        <v>0033.212B</v>
      </c>
      <c r="E23" s="47" t="str">
        <f>+'[1]Access-Nov'!F23</f>
        <v>PROGRAMA DE GESTAO E MANUTENCAO DO PODER JUDICIARIO</v>
      </c>
      <c r="F23" s="47" t="str">
        <f>+'[1]Access-Nov'!H23</f>
        <v>BENEFICIOS OBRIGATORIOS AOS SERVIDORES CIVIS, EMPREGADOS, MI</v>
      </c>
      <c r="G23" s="46" t="str">
        <f>IF('[1]Access-Nov'!I23="1","F","S")</f>
        <v>F</v>
      </c>
      <c r="H23" s="46" t="str">
        <f>+'[1]Access-Nov'!J23</f>
        <v>1000</v>
      </c>
      <c r="I23" s="47" t="str">
        <f>+'[1]Access-Nov'!K23</f>
        <v>RECURSOS LIVRES DA UNIAO</v>
      </c>
      <c r="J23" s="46" t="str">
        <f>+'[1]Access-Nov'!L23</f>
        <v>3</v>
      </c>
      <c r="K23" s="42"/>
      <c r="L23" s="42"/>
      <c r="M23" s="42"/>
      <c r="N23" s="42">
        <f t="shared" si="0"/>
        <v>0</v>
      </c>
      <c r="O23" s="42">
        <f>'[1]Access-Nov'!P23</f>
        <v>0</v>
      </c>
      <c r="P23" s="42">
        <f>'[1]Access-Nov'!M23-'[1]Access-Nov'!N23</f>
        <v>38980521.670000002</v>
      </c>
      <c r="Q23" s="42">
        <f>'[1]Access-Nov'!O23</f>
        <v>0</v>
      </c>
      <c r="R23" s="42">
        <f t="shared" si="1"/>
        <v>38980521.670000002</v>
      </c>
      <c r="S23" s="42">
        <f>'[1]Access-Nov'!Q23</f>
        <v>38980521.670000002</v>
      </c>
      <c r="T23" s="45">
        <f t="shared" si="2"/>
        <v>1</v>
      </c>
      <c r="U23" s="42">
        <f>'[1]Access-Nov'!R23</f>
        <v>38778851.490000002</v>
      </c>
      <c r="V23" s="45">
        <f t="shared" si="3"/>
        <v>0.99482638581116767</v>
      </c>
      <c r="W23" s="42">
        <f>'[1]Access-Nov'!S23</f>
        <v>38778851.490000002</v>
      </c>
      <c r="X23" s="45">
        <f t="shared" si="4"/>
        <v>0.99482638581116767</v>
      </c>
    </row>
    <row r="24" spans="1:24" ht="28.5" customHeight="1" x14ac:dyDescent="0.2">
      <c r="A24" s="46" t="str">
        <f>+'[1]Access-Nov'!A24</f>
        <v>12104</v>
      </c>
      <c r="B24" s="47" t="str">
        <f>+'[1]Access-Nov'!B24</f>
        <v>TRIBUNAL REGIONAL FEDERAL DA 3A. REGIAO</v>
      </c>
      <c r="C24" s="46" t="str">
        <f>CONCATENATE('[1]Access-Nov'!C24,".",'[1]Access-Nov'!D24)</f>
        <v>02.846</v>
      </c>
      <c r="D24" s="46" t="str">
        <f>CONCATENATE('[1]Access-Nov'!E24,".",'[1]Access-Nov'!G24)</f>
        <v>0033.09HB</v>
      </c>
      <c r="E24" s="47" t="str">
        <f>+'[1]Access-Nov'!F24</f>
        <v>PROGRAMA DE GESTAO E MANUTENCAO DO PODER JUDICIARIO</v>
      </c>
      <c r="F24" s="47" t="str">
        <f>+'[1]Access-Nov'!H24</f>
        <v>CONTRIBUICAO DA UNIAO, DE SUAS AUTARQUIAS E FUNDACOES PARA O</v>
      </c>
      <c r="G24" s="46" t="str">
        <f>IF('[1]Access-Nov'!I24="1","F","S")</f>
        <v>F</v>
      </c>
      <c r="H24" s="46" t="str">
        <f>+'[1]Access-Nov'!J24</f>
        <v>1000</v>
      </c>
      <c r="I24" s="47" t="str">
        <f>+'[1]Access-Nov'!K24</f>
        <v>RECURSOS LIVRES DA UNIAO</v>
      </c>
      <c r="J24" s="46" t="str">
        <f>+'[1]Access-Nov'!L24</f>
        <v>1</v>
      </c>
      <c r="K24" s="42"/>
      <c r="L24" s="42"/>
      <c r="M24" s="42"/>
      <c r="N24" s="42">
        <f t="shared" si="0"/>
        <v>0</v>
      </c>
      <c r="O24" s="42">
        <f>'[1]Access-Nov'!P24</f>
        <v>0</v>
      </c>
      <c r="P24" s="42">
        <f>'[1]Access-Nov'!M24-'[1]Access-Nov'!N24</f>
        <v>88069893.049999997</v>
      </c>
      <c r="Q24" s="42">
        <f>'[1]Access-Nov'!O24</f>
        <v>0</v>
      </c>
      <c r="R24" s="42">
        <f t="shared" si="1"/>
        <v>88069893.049999997</v>
      </c>
      <c r="S24" s="42">
        <f>'[1]Access-Nov'!Q24</f>
        <v>88069893.049999997</v>
      </c>
      <c r="T24" s="45">
        <f t="shared" si="2"/>
        <v>1</v>
      </c>
      <c r="U24" s="42">
        <f>'[1]Access-Nov'!R24</f>
        <v>88069893.049999997</v>
      </c>
      <c r="V24" s="45">
        <f t="shared" si="3"/>
        <v>1</v>
      </c>
      <c r="W24" s="42">
        <f>'[1]Access-Nov'!S24</f>
        <v>73322321.530000001</v>
      </c>
      <c r="X24" s="45">
        <f t="shared" si="4"/>
        <v>0.83254695777105869</v>
      </c>
    </row>
    <row r="25" spans="1:24" ht="28.5" customHeight="1" x14ac:dyDescent="0.2">
      <c r="A25" s="46" t="str">
        <f>+'[1]Access-Nov'!A25</f>
        <v>12104</v>
      </c>
      <c r="B25" s="47" t="str">
        <f>+'[1]Access-Nov'!B25</f>
        <v>TRIBUNAL REGIONAL FEDERAL DA 3A. REGIAO</v>
      </c>
      <c r="C25" s="46" t="str">
        <f>CONCATENATE('[1]Access-Nov'!C25,".",'[1]Access-Nov'!D25)</f>
        <v>09.272</v>
      </c>
      <c r="D25" s="46" t="str">
        <f>CONCATENATE('[1]Access-Nov'!E25,".",'[1]Access-Nov'!G25)</f>
        <v>0033.0181</v>
      </c>
      <c r="E25" s="47" t="str">
        <f>+'[1]Access-Nov'!F25</f>
        <v>PROGRAMA DE GESTAO E MANUTENCAO DO PODER JUDICIARIO</v>
      </c>
      <c r="F25" s="47" t="str">
        <f>+'[1]Access-Nov'!H25</f>
        <v>APOSENTADORIAS E PENSOES CIVIS DA UNIAO</v>
      </c>
      <c r="G25" s="46" t="str">
        <f>IF('[1]Access-Nov'!I25="1","F","S")</f>
        <v>S</v>
      </c>
      <c r="H25" s="46" t="str">
        <f>+'[1]Access-Nov'!J25</f>
        <v>1000</v>
      </c>
      <c r="I25" s="47" t="str">
        <f>+'[1]Access-Nov'!K25</f>
        <v>RECURSOS LIVRES DA UNIAO</v>
      </c>
      <c r="J25" s="46" t="str">
        <f>+'[1]Access-Nov'!L25</f>
        <v>1</v>
      </c>
      <c r="K25" s="42"/>
      <c r="L25" s="42"/>
      <c r="M25" s="42"/>
      <c r="N25" s="42">
        <f t="shared" si="0"/>
        <v>0</v>
      </c>
      <c r="O25" s="42">
        <f>'[1]Access-Nov'!P25</f>
        <v>0</v>
      </c>
      <c r="P25" s="42">
        <f>'[1]Access-Nov'!M25-'[1]Access-Nov'!N25</f>
        <v>8058053.0999999996</v>
      </c>
      <c r="Q25" s="42">
        <f>'[1]Access-Nov'!O25</f>
        <v>0</v>
      </c>
      <c r="R25" s="42">
        <f t="shared" si="1"/>
        <v>8058053.0999999996</v>
      </c>
      <c r="S25" s="42">
        <f>'[1]Access-Nov'!Q25</f>
        <v>8058053.0999999996</v>
      </c>
      <c r="T25" s="45">
        <f t="shared" si="2"/>
        <v>1</v>
      </c>
      <c r="U25" s="42">
        <f>'[1]Access-Nov'!R25</f>
        <v>8058053.0999999996</v>
      </c>
      <c r="V25" s="45">
        <f t="shared" si="3"/>
        <v>1</v>
      </c>
      <c r="W25" s="42">
        <f>'[1]Access-Nov'!S25</f>
        <v>8058053.0999999996</v>
      </c>
      <c r="X25" s="45">
        <f t="shared" si="4"/>
        <v>1</v>
      </c>
    </row>
    <row r="26" spans="1:24" ht="28.5" customHeight="1" x14ac:dyDescent="0.2">
      <c r="A26" s="46" t="str">
        <f>+'[1]Access-Nov'!A26</f>
        <v>12104</v>
      </c>
      <c r="B26" s="47" t="str">
        <f>+'[1]Access-Nov'!B26</f>
        <v>TRIBUNAL REGIONAL FEDERAL DA 3A. REGIAO</v>
      </c>
      <c r="C26" s="46" t="str">
        <f>CONCATENATE('[1]Access-Nov'!C26,".",'[1]Access-Nov'!D26)</f>
        <v>09.272</v>
      </c>
      <c r="D26" s="46" t="str">
        <f>CONCATENATE('[1]Access-Nov'!E26,".",'[1]Access-Nov'!G26)</f>
        <v>0033.0181</v>
      </c>
      <c r="E26" s="47" t="str">
        <f>+'[1]Access-Nov'!F26</f>
        <v>PROGRAMA DE GESTAO E MANUTENCAO DO PODER JUDICIARIO</v>
      </c>
      <c r="F26" s="47" t="str">
        <f>+'[1]Access-Nov'!H26</f>
        <v>APOSENTADORIAS E PENSOES CIVIS DA UNIAO</v>
      </c>
      <c r="G26" s="46" t="str">
        <f>IF('[1]Access-Nov'!I26="1","F","S")</f>
        <v>S</v>
      </c>
      <c r="H26" s="46" t="str">
        <f>+'[1]Access-Nov'!J26</f>
        <v>1056</v>
      </c>
      <c r="I26" s="47" t="str">
        <f>+'[1]Access-Nov'!K26</f>
        <v>BENEFICIOS DO RPPS DA UNIAO</v>
      </c>
      <c r="J26" s="46" t="str">
        <f>+'[1]Access-Nov'!L26</f>
        <v>1</v>
      </c>
      <c r="K26" s="42"/>
      <c r="L26" s="42"/>
      <c r="M26" s="42"/>
      <c r="N26" s="42">
        <f t="shared" si="0"/>
        <v>0</v>
      </c>
      <c r="O26" s="42">
        <f>'[1]Access-Nov'!P26</f>
        <v>0</v>
      </c>
      <c r="P26" s="42">
        <f>'[1]Access-Nov'!M26-'[1]Access-Nov'!N26</f>
        <v>189621158.69</v>
      </c>
      <c r="Q26" s="42">
        <f>'[1]Access-Nov'!O26</f>
        <v>0</v>
      </c>
      <c r="R26" s="42">
        <f t="shared" si="1"/>
        <v>189621158.69</v>
      </c>
      <c r="S26" s="42">
        <f>'[1]Access-Nov'!Q26</f>
        <v>189621158.69</v>
      </c>
      <c r="T26" s="45">
        <f t="shared" si="2"/>
        <v>1</v>
      </c>
      <c r="U26" s="42">
        <f>'[1]Access-Nov'!R26</f>
        <v>189617468.00999999</v>
      </c>
      <c r="V26" s="45">
        <f t="shared" si="3"/>
        <v>0.99998053656023667</v>
      </c>
      <c r="W26" s="42">
        <f>'[1]Access-Nov'!S26</f>
        <v>178630563.53</v>
      </c>
      <c r="X26" s="45">
        <f t="shared" si="4"/>
        <v>0.94203919417047843</v>
      </c>
    </row>
    <row r="27" spans="1:24" ht="28.5" customHeight="1" x14ac:dyDescent="0.2">
      <c r="A27" s="46" t="str">
        <f>+'[1]Access-Nov'!A27</f>
        <v>12104</v>
      </c>
      <c r="B27" s="47" t="str">
        <f>+'[1]Access-Nov'!B27</f>
        <v>TRIBUNAL REGIONAL FEDERAL DA 3A. REGIAO</v>
      </c>
      <c r="C27" s="46" t="str">
        <f>CONCATENATE('[1]Access-Nov'!C27,".",'[1]Access-Nov'!D27)</f>
        <v>28.846</v>
      </c>
      <c r="D27" s="46" t="str">
        <f>CONCATENATE('[1]Access-Nov'!E27,".",'[1]Access-Nov'!G27)</f>
        <v>0909.00S6</v>
      </c>
      <c r="E27" s="47" t="str">
        <f>+'[1]Access-Nov'!F27</f>
        <v>OPERACOES ESPECIAIS: OUTROS ENCARGOS ESPECIAIS</v>
      </c>
      <c r="F27" s="47" t="str">
        <f>+'[1]Access-Nov'!H27</f>
        <v>BENEFICIO ESPECIAL - LEI N. 12.618, DE 2012</v>
      </c>
      <c r="G27" s="46" t="str">
        <f>IF('[1]Access-Nov'!I27="1","F","S")</f>
        <v>F</v>
      </c>
      <c r="H27" s="46" t="str">
        <f>+'[1]Access-Nov'!J27</f>
        <v>1000</v>
      </c>
      <c r="I27" s="47" t="str">
        <f>+'[1]Access-Nov'!K27</f>
        <v>RECURSOS LIVRES DA UNIAO</v>
      </c>
      <c r="J27" s="46" t="str">
        <f>+'[1]Access-Nov'!L27</f>
        <v>1</v>
      </c>
      <c r="K27" s="42"/>
      <c r="L27" s="42"/>
      <c r="M27" s="42"/>
      <c r="N27" s="42">
        <f t="shared" si="0"/>
        <v>0</v>
      </c>
      <c r="O27" s="42">
        <f>'[1]Access-Nov'!P27</f>
        <v>0</v>
      </c>
      <c r="P27" s="42">
        <f>'[1]Access-Nov'!M27-'[1]Access-Nov'!N27</f>
        <v>1140271.82</v>
      </c>
      <c r="Q27" s="42">
        <f>'[1]Access-Nov'!O27</f>
        <v>0</v>
      </c>
      <c r="R27" s="42">
        <f t="shared" si="1"/>
        <v>1140271.82</v>
      </c>
      <c r="S27" s="42">
        <f>'[1]Access-Nov'!Q27</f>
        <v>1140271.82</v>
      </c>
      <c r="T27" s="45">
        <f t="shared" si="2"/>
        <v>1</v>
      </c>
      <c r="U27" s="42">
        <f>'[1]Access-Nov'!R27</f>
        <v>1140271.82</v>
      </c>
      <c r="V27" s="45">
        <f t="shared" si="3"/>
        <v>1</v>
      </c>
      <c r="W27" s="42">
        <f>'[1]Access-Nov'!S27</f>
        <v>1140271.82</v>
      </c>
      <c r="X27" s="45">
        <f t="shared" si="4"/>
        <v>1</v>
      </c>
    </row>
    <row r="28" spans="1:24" ht="28.5" customHeight="1" thickBot="1" x14ac:dyDescent="0.25">
      <c r="A28" s="46" t="str">
        <f>+'[1]Access-Nov'!A28</f>
        <v>12104</v>
      </c>
      <c r="B28" s="47" t="str">
        <f>+'[1]Access-Nov'!B28</f>
        <v>TRIBUNAL REGIONAL FEDERAL DA 3A. REGIAO</v>
      </c>
      <c r="C28" s="46" t="str">
        <f>CONCATENATE('[1]Access-Nov'!C28,".",'[1]Access-Nov'!D28)</f>
        <v>28.846</v>
      </c>
      <c r="D28" s="46" t="str">
        <f>CONCATENATE('[1]Access-Nov'!E28,".",'[1]Access-Nov'!G28)</f>
        <v>0909.0536</v>
      </c>
      <c r="E28" s="47" t="str">
        <f>+'[1]Access-Nov'!F28</f>
        <v>OPERACOES ESPECIAIS: OUTROS ENCARGOS ESPECIAIS</v>
      </c>
      <c r="F28" s="47" t="str">
        <f>+'[1]Access-Nov'!H28</f>
        <v>BENEFICIOS DE LEGISLACAO ESPECIAL</v>
      </c>
      <c r="G28" s="46" t="str">
        <f>IF('[1]Access-Nov'!I28="1","F","S")</f>
        <v>S</v>
      </c>
      <c r="H28" s="46" t="str">
        <f>+'[1]Access-Nov'!J28</f>
        <v>1000</v>
      </c>
      <c r="I28" s="47" t="str">
        <f>+'[1]Access-Nov'!K28</f>
        <v>RECURSOS LIVRES DA UNIAO</v>
      </c>
      <c r="J28" s="46" t="str">
        <f>+'[1]Access-Nov'!L28</f>
        <v>3</v>
      </c>
      <c r="K28" s="42"/>
      <c r="L28" s="42"/>
      <c r="M28" s="42"/>
      <c r="N28" s="42">
        <f t="shared" si="0"/>
        <v>0</v>
      </c>
      <c r="O28" s="42">
        <f>'[1]Access-Nov'!P28</f>
        <v>0</v>
      </c>
      <c r="P28" s="42">
        <f>'[1]Access-Nov'!M28-'[1]Access-Nov'!N28</f>
        <v>32000</v>
      </c>
      <c r="Q28" s="42">
        <f>'[1]Access-Nov'!O28</f>
        <v>0</v>
      </c>
      <c r="R28" s="42">
        <f t="shared" si="1"/>
        <v>32000</v>
      </c>
      <c r="S28" s="42">
        <f>'[1]Access-Nov'!Q28</f>
        <v>0</v>
      </c>
      <c r="T28" s="45">
        <f t="shared" si="2"/>
        <v>0</v>
      </c>
      <c r="U28" s="42">
        <f>'[1]Access-Nov'!R28</f>
        <v>0</v>
      </c>
      <c r="V28" s="45">
        <f t="shared" si="3"/>
        <v>0</v>
      </c>
      <c r="W28" s="42">
        <f>'[1]Access-Nov'!S28</f>
        <v>0</v>
      </c>
      <c r="X28" s="45">
        <f t="shared" si="4"/>
        <v>0</v>
      </c>
    </row>
    <row r="29" spans="1:24" ht="28.5" customHeight="1" thickBot="1" x14ac:dyDescent="0.25">
      <c r="A29" s="56" t="s">
        <v>48</v>
      </c>
      <c r="B29" s="57"/>
      <c r="C29" s="57"/>
      <c r="D29" s="57"/>
      <c r="E29" s="57"/>
      <c r="F29" s="57"/>
      <c r="G29" s="57"/>
      <c r="H29" s="57"/>
      <c r="I29" s="57"/>
      <c r="J29" s="58"/>
      <c r="K29" s="59">
        <v>0</v>
      </c>
      <c r="L29" s="59">
        <v>0</v>
      </c>
      <c r="M29" s="59">
        <v>0</v>
      </c>
      <c r="N29" s="59">
        <v>0</v>
      </c>
      <c r="O29" s="59">
        <f>SUM(O10:O28)</f>
        <v>4683343.91</v>
      </c>
      <c r="P29" s="59">
        <f>SUM(P10:P28)</f>
        <v>942938432.63</v>
      </c>
      <c r="Q29" s="59">
        <f>SUM(Q10:Q28)</f>
        <v>81075</v>
      </c>
      <c r="R29" s="59">
        <f>SUM(R10:R28)</f>
        <v>938336163.71999991</v>
      </c>
      <c r="S29" s="59">
        <f>SUM(S10:S28)</f>
        <v>933137887.07000005</v>
      </c>
      <c r="T29" s="60">
        <f t="shared" si="2"/>
        <v>0.99446011264300904</v>
      </c>
      <c r="U29" s="59">
        <f>SUM(U10:U28)</f>
        <v>906320752.44000006</v>
      </c>
      <c r="V29" s="60">
        <f t="shared" si="3"/>
        <v>0.96588065927985134</v>
      </c>
      <c r="W29" s="59">
        <f>SUM(W10:W28)</f>
        <v>845546771.32000005</v>
      </c>
      <c r="X29" s="60">
        <f t="shared" si="4"/>
        <v>0.90111284634694278</v>
      </c>
    </row>
    <row r="30" spans="1:24" ht="12.75" x14ac:dyDescent="0.2">
      <c r="A30" s="61" t="s">
        <v>49</v>
      </c>
      <c r="B30" s="61"/>
      <c r="C30" s="61"/>
      <c r="D30" s="61"/>
      <c r="E30" s="61"/>
      <c r="F30" s="61"/>
      <c r="G30" s="61"/>
      <c r="H30" s="62"/>
      <c r="I30" s="62"/>
      <c r="J30" s="62"/>
      <c r="K30" s="61"/>
      <c r="L30" s="61"/>
      <c r="M30" s="61"/>
      <c r="N30" s="61"/>
      <c r="O30" s="61"/>
      <c r="P30" s="61"/>
      <c r="Q30" s="61"/>
      <c r="R30" s="63"/>
      <c r="S30" s="61"/>
      <c r="T30" s="61"/>
      <c r="U30" s="64"/>
      <c r="V30" s="61"/>
      <c r="W30" s="64"/>
      <c r="X30" s="61"/>
    </row>
    <row r="31" spans="1:24" ht="12.75" x14ac:dyDescent="0.2">
      <c r="A31" s="61" t="s">
        <v>50</v>
      </c>
      <c r="B31" s="65"/>
      <c r="C31" s="61"/>
      <c r="D31" s="61"/>
      <c r="E31" s="61"/>
      <c r="F31" s="61"/>
      <c r="G31" s="61"/>
      <c r="H31" s="62"/>
      <c r="I31" s="62"/>
      <c r="J31" s="62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4"/>
      <c r="V31" s="61"/>
      <c r="W31" s="64"/>
      <c r="X31" s="61"/>
    </row>
    <row r="32" spans="1:24" ht="12.75" x14ac:dyDescent="0.2">
      <c r="A32" s="61"/>
      <c r="B32" s="65"/>
      <c r="C32" s="61"/>
      <c r="D32" s="61"/>
      <c r="E32" s="61"/>
      <c r="F32" s="61"/>
      <c r="G32" s="61"/>
      <c r="H32" s="62"/>
      <c r="I32" s="62"/>
      <c r="J32" s="62"/>
      <c r="K32" s="61"/>
      <c r="L32" s="61"/>
      <c r="M32" s="61"/>
      <c r="N32" s="66"/>
      <c r="O32" s="61"/>
      <c r="P32" s="61"/>
      <c r="Q32" s="61"/>
      <c r="R32" s="61"/>
      <c r="S32" s="61"/>
      <c r="T32" s="61"/>
      <c r="U32" s="64"/>
      <c r="V32" s="61"/>
      <c r="W32" s="64"/>
      <c r="X32" s="61"/>
    </row>
    <row r="33" spans="1:40" s="74" customFormat="1" ht="12.75" x14ac:dyDescent="0.2">
      <c r="A33" s="2"/>
      <c r="B33" s="67"/>
      <c r="C33" s="2"/>
      <c r="D33" s="2"/>
      <c r="E33" s="2"/>
      <c r="F33" s="2"/>
      <c r="G33" s="2"/>
      <c r="H33" s="3"/>
      <c r="I33" s="3"/>
      <c r="J33" s="3"/>
      <c r="K33" s="2"/>
      <c r="L33" s="2"/>
      <c r="M33" s="68"/>
      <c r="N33" s="69"/>
      <c r="O33" s="68"/>
      <c r="P33" s="70" t="s">
        <v>51</v>
      </c>
      <c r="Q33" s="71" t="s">
        <v>52</v>
      </c>
      <c r="R33" s="72" t="s">
        <v>53</v>
      </c>
      <c r="S33" s="72" t="s">
        <v>54</v>
      </c>
      <c r="T33" s="72"/>
      <c r="U33" s="73" t="s">
        <v>55</v>
      </c>
      <c r="V33" s="72"/>
      <c r="W33" s="73" t="s">
        <v>56</v>
      </c>
      <c r="X33" s="2"/>
    </row>
    <row r="34" spans="1:40" ht="15.75" customHeight="1" x14ac:dyDescent="0.2">
      <c r="X34" s="79"/>
      <c r="Y34" s="79"/>
      <c r="Z34" s="79"/>
      <c r="AA34" s="79"/>
      <c r="AB34" s="79"/>
    </row>
    <row r="35" spans="1:40" ht="15.75" customHeight="1" x14ac:dyDescent="0.2">
      <c r="W35" s="74"/>
    </row>
    <row r="36" spans="1:40" ht="15.75" customHeight="1" x14ac:dyDescent="0.2">
      <c r="O36" s="78"/>
      <c r="W36" s="79"/>
      <c r="AB36" s="80"/>
    </row>
    <row r="37" spans="1:40" s="75" customFormat="1" ht="15.75" customHeight="1" x14ac:dyDescent="0.2">
      <c r="G37" s="76"/>
      <c r="H37" s="76"/>
      <c r="I37" s="76"/>
      <c r="J37" s="76"/>
      <c r="K37" s="76"/>
      <c r="L37" s="76"/>
      <c r="M37" s="76"/>
      <c r="N37" s="76"/>
      <c r="O37" s="76"/>
      <c r="P37" s="77"/>
      <c r="Q37" s="76"/>
      <c r="R37" s="77"/>
      <c r="S37" s="76"/>
      <c r="T37" s="77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s="75" customFormat="1" ht="15.75" customHeight="1" x14ac:dyDescent="0.2">
      <c r="G38" s="76"/>
      <c r="H38" s="76"/>
      <c r="I38" s="76"/>
      <c r="J38" s="76"/>
      <c r="K38" s="76"/>
      <c r="L38" s="76"/>
      <c r="M38" s="76"/>
      <c r="N38" s="76"/>
      <c r="O38" s="76"/>
      <c r="P38" s="77"/>
      <c r="Q38" s="76"/>
      <c r="R38" s="77"/>
      <c r="S38" s="76"/>
      <c r="T38" s="77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s="75" customFormat="1" ht="15.75" customHeight="1" x14ac:dyDescent="0.2">
      <c r="G39" s="76"/>
      <c r="H39" s="76"/>
      <c r="I39" s="76"/>
      <c r="J39" s="76"/>
      <c r="K39" s="76"/>
      <c r="L39" s="76"/>
      <c r="M39" s="76"/>
      <c r="N39" s="76"/>
      <c r="O39" s="76"/>
      <c r="P39" s="77"/>
      <c r="Q39" s="76"/>
      <c r="R39" s="77"/>
      <c r="S39" s="76"/>
      <c r="T39" s="77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75" customFormat="1" ht="15.75" customHeight="1" x14ac:dyDescent="0.2">
      <c r="G40" s="76"/>
      <c r="H40" s="76"/>
      <c r="I40" s="76"/>
      <c r="J40" s="76"/>
      <c r="K40" s="76"/>
      <c r="L40" s="76"/>
      <c r="M40" s="76"/>
      <c r="N40" s="76"/>
      <c r="O40" s="76"/>
      <c r="P40" s="77"/>
      <c r="Q40" s="76"/>
      <c r="R40" s="77"/>
      <c r="S40" s="76"/>
      <c r="T40" s="77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s="75" customFormat="1" ht="15.75" customHeight="1" x14ac:dyDescent="0.2">
      <c r="G41" s="76"/>
      <c r="H41" s="76"/>
      <c r="I41" s="76"/>
      <c r="J41" s="76"/>
      <c r="K41" s="76"/>
      <c r="L41" s="76"/>
      <c r="M41" s="76"/>
      <c r="N41" s="76"/>
      <c r="O41" s="76"/>
      <c r="P41" s="77"/>
      <c r="Q41" s="76"/>
      <c r="R41" s="77"/>
      <c r="S41" s="76"/>
      <c r="T41" s="77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s="75" customFormat="1" ht="15.75" customHeight="1" x14ac:dyDescent="0.2">
      <c r="G42" s="76"/>
      <c r="H42" s="76"/>
      <c r="I42" s="76"/>
      <c r="J42" s="76"/>
      <c r="K42" s="76"/>
      <c r="L42" s="76"/>
      <c r="M42" s="76"/>
      <c r="N42" s="76"/>
      <c r="O42" s="76"/>
      <c r="P42" s="77"/>
      <c r="Q42" s="76"/>
      <c r="R42" s="77"/>
      <c r="S42" s="76"/>
      <c r="T42" s="77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s="75" customFormat="1" ht="15.75" customHeight="1" x14ac:dyDescent="0.2">
      <c r="G43" s="76"/>
      <c r="H43" s="76"/>
      <c r="I43" s="76"/>
      <c r="J43" s="76"/>
      <c r="K43" s="76"/>
      <c r="L43" s="76"/>
      <c r="M43" s="76"/>
      <c r="N43" s="76"/>
      <c r="O43" s="76"/>
      <c r="P43" s="77"/>
      <c r="Q43" s="76"/>
      <c r="R43" s="77"/>
      <c r="S43" s="76"/>
      <c r="T43" s="77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5" customFormat="1" ht="15.75" customHeight="1" x14ac:dyDescent="0.2">
      <c r="G44" s="76"/>
      <c r="H44" s="76"/>
      <c r="I44" s="76"/>
      <c r="J44" s="76"/>
      <c r="K44" s="76"/>
      <c r="L44" s="76"/>
      <c r="M44" s="76"/>
      <c r="N44" s="76"/>
      <c r="O44" s="76"/>
      <c r="P44" s="77"/>
      <c r="Q44" s="76"/>
      <c r="R44" s="77"/>
      <c r="S44" s="76"/>
      <c r="T44" s="77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75" customFormat="1" ht="15.75" customHeight="1" x14ac:dyDescent="0.2">
      <c r="G45" s="76"/>
      <c r="H45" s="76"/>
      <c r="I45" s="76"/>
      <c r="J45" s="76"/>
      <c r="K45" s="76"/>
      <c r="L45" s="76"/>
      <c r="M45" s="76"/>
      <c r="N45" s="76"/>
      <c r="O45" s="76"/>
      <c r="P45" s="77"/>
      <c r="Q45" s="76"/>
      <c r="R45" s="77"/>
      <c r="S45" s="76"/>
      <c r="T45" s="77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75" customFormat="1" ht="15.75" customHeight="1" x14ac:dyDescent="0.2">
      <c r="G46" s="76"/>
      <c r="H46" s="76"/>
      <c r="I46" s="76"/>
      <c r="J46" s="76"/>
      <c r="K46" s="76"/>
      <c r="L46" s="76"/>
      <c r="M46" s="76"/>
      <c r="N46" s="76"/>
      <c r="O46" s="76"/>
      <c r="P46" s="77"/>
      <c r="Q46" s="76"/>
      <c r="R46" s="77"/>
      <c r="S46" s="76"/>
      <c r="T46" s="77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s="75" customFormat="1" ht="15.75" customHeight="1" x14ac:dyDescent="0.2">
      <c r="G47" s="76"/>
      <c r="H47" s="76"/>
      <c r="I47" s="76"/>
      <c r="J47" s="76"/>
      <c r="K47" s="76"/>
      <c r="L47" s="76"/>
      <c r="M47" s="76"/>
      <c r="N47" s="76"/>
      <c r="O47" s="76"/>
      <c r="P47" s="77"/>
      <c r="Q47" s="76"/>
      <c r="R47" s="77"/>
      <c r="S47" s="76"/>
      <c r="T47" s="77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75" customFormat="1" ht="15.75" customHeight="1" x14ac:dyDescent="0.2">
      <c r="G48" s="76"/>
      <c r="H48" s="76"/>
      <c r="I48" s="76"/>
      <c r="J48" s="76"/>
      <c r="K48" s="76"/>
      <c r="L48" s="76"/>
      <c r="M48" s="76"/>
      <c r="N48" s="76"/>
      <c r="O48" s="76"/>
      <c r="P48" s="77"/>
      <c r="Q48" s="76"/>
      <c r="R48" s="77"/>
      <c r="S48" s="76"/>
      <c r="T48" s="77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7:40" s="75" customFormat="1" ht="15.75" customHeight="1" x14ac:dyDescent="0.2">
      <c r="G49" s="76"/>
      <c r="H49" s="76"/>
      <c r="I49" s="76"/>
      <c r="J49" s="76"/>
      <c r="K49" s="76"/>
      <c r="L49" s="76"/>
      <c r="M49" s="76"/>
      <c r="N49" s="76"/>
      <c r="O49" s="76"/>
      <c r="P49" s="77"/>
      <c r="Q49" s="76"/>
      <c r="R49" s="77"/>
      <c r="S49" s="76"/>
      <c r="T49" s="77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7:40" s="75" customFormat="1" ht="15.75" customHeight="1" x14ac:dyDescent="0.2">
      <c r="G50" s="76"/>
      <c r="H50" s="76"/>
      <c r="I50" s="76"/>
      <c r="J50" s="76"/>
      <c r="K50" s="76"/>
      <c r="L50" s="76"/>
      <c r="M50" s="76"/>
      <c r="N50" s="76"/>
      <c r="O50" s="76"/>
      <c r="P50" s="77"/>
      <c r="Q50" s="76"/>
      <c r="R50" s="77"/>
      <c r="S50" s="76"/>
      <c r="T50" s="77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7:40" s="75" customFormat="1" ht="15.75" customHeight="1" x14ac:dyDescent="0.2">
      <c r="G51" s="76"/>
      <c r="H51" s="76"/>
      <c r="I51" s="76"/>
      <c r="J51" s="76"/>
      <c r="K51" s="76"/>
      <c r="L51" s="76"/>
      <c r="M51" s="76"/>
      <c r="N51" s="76"/>
      <c r="O51" s="76"/>
      <c r="P51" s="77"/>
      <c r="Q51" s="76"/>
      <c r="R51" s="77"/>
      <c r="S51" s="76"/>
      <c r="T51" s="77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</sheetData>
  <mergeCells count="17">
    <mergeCell ref="A29:J29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</vt:lpstr>
      <vt:lpstr>Nov!Area_de_impressao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2025-12-15T21:35:50Z</dcterms:created>
  <dcterms:modified xsi:type="dcterms:W3CDTF">2025-12-15T21:36:19Z</dcterms:modified>
</cp:coreProperties>
</file>