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TRF3-SOFI\UPLA\Sistema UPLA\Transparência\Ano de 2025\Relatório final\12 Dezembro\Publicacao internet TRF\Anexo II\090029\"/>
    </mc:Choice>
  </mc:AlternateContent>
  <bookViews>
    <workbookView xWindow="0" yWindow="0" windowWidth="28800" windowHeight="13590"/>
  </bookViews>
  <sheets>
    <sheet name="Dez" sheetId="1" r:id="rId1"/>
  </sheets>
  <externalReferences>
    <externalReference r:id="rId2"/>
  </externalReferences>
  <definedNames>
    <definedName name="_xlnm.Print_Area" localSheetId="0">Dez!$A$1:$X$31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28" i="1" l="1"/>
  <c r="U28" i="1"/>
  <c r="S28" i="1"/>
  <c r="Q28" i="1"/>
  <c r="P28" i="1"/>
  <c r="O28" i="1"/>
  <c r="N28" i="1"/>
  <c r="J28" i="1"/>
  <c r="I28" i="1"/>
  <c r="H28" i="1"/>
  <c r="G28" i="1"/>
  <c r="F28" i="1"/>
  <c r="E28" i="1"/>
  <c r="D28" i="1"/>
  <c r="C28" i="1"/>
  <c r="B28" i="1"/>
  <c r="A28" i="1"/>
  <c r="W27" i="1"/>
  <c r="U27" i="1"/>
  <c r="S27" i="1"/>
  <c r="Q27" i="1"/>
  <c r="P27" i="1"/>
  <c r="O27" i="1"/>
  <c r="N27" i="1"/>
  <c r="R27" i="1" s="1"/>
  <c r="J27" i="1"/>
  <c r="I27" i="1"/>
  <c r="H27" i="1"/>
  <c r="G27" i="1"/>
  <c r="F27" i="1"/>
  <c r="E27" i="1"/>
  <c r="D27" i="1"/>
  <c r="C27" i="1"/>
  <c r="B27" i="1"/>
  <c r="A27" i="1"/>
  <c r="W26" i="1"/>
  <c r="U26" i="1"/>
  <c r="S26" i="1"/>
  <c r="Q26" i="1"/>
  <c r="P26" i="1"/>
  <c r="O26" i="1"/>
  <c r="N26" i="1"/>
  <c r="J26" i="1"/>
  <c r="I26" i="1"/>
  <c r="H26" i="1"/>
  <c r="G26" i="1"/>
  <c r="F26" i="1"/>
  <c r="E26" i="1"/>
  <c r="D26" i="1"/>
  <c r="C26" i="1"/>
  <c r="B26" i="1"/>
  <c r="A26" i="1"/>
  <c r="W25" i="1"/>
  <c r="U25" i="1"/>
  <c r="S25" i="1"/>
  <c r="Q25" i="1"/>
  <c r="P25" i="1"/>
  <c r="O25" i="1"/>
  <c r="N25" i="1"/>
  <c r="J25" i="1"/>
  <c r="I25" i="1"/>
  <c r="H25" i="1"/>
  <c r="G25" i="1"/>
  <c r="F25" i="1"/>
  <c r="E25" i="1"/>
  <c r="D25" i="1"/>
  <c r="C25" i="1"/>
  <c r="B25" i="1"/>
  <c r="A25" i="1"/>
  <c r="W24" i="1"/>
  <c r="U24" i="1"/>
  <c r="S24" i="1"/>
  <c r="Q24" i="1"/>
  <c r="P24" i="1"/>
  <c r="O24" i="1"/>
  <c r="N24" i="1"/>
  <c r="J24" i="1"/>
  <c r="I24" i="1"/>
  <c r="H24" i="1"/>
  <c r="G24" i="1"/>
  <c r="F24" i="1"/>
  <c r="E24" i="1"/>
  <c r="D24" i="1"/>
  <c r="C24" i="1"/>
  <c r="B24" i="1"/>
  <c r="A24" i="1"/>
  <c r="W23" i="1"/>
  <c r="U23" i="1"/>
  <c r="S23" i="1"/>
  <c r="Q23" i="1"/>
  <c r="P23" i="1"/>
  <c r="O23" i="1"/>
  <c r="N23" i="1"/>
  <c r="J23" i="1"/>
  <c r="I23" i="1"/>
  <c r="H23" i="1"/>
  <c r="G23" i="1"/>
  <c r="F23" i="1"/>
  <c r="E23" i="1"/>
  <c r="D23" i="1"/>
  <c r="C23" i="1"/>
  <c r="B23" i="1"/>
  <c r="A23" i="1"/>
  <c r="W22" i="1"/>
  <c r="U22" i="1"/>
  <c r="S22" i="1"/>
  <c r="Q22" i="1"/>
  <c r="P22" i="1"/>
  <c r="O22" i="1"/>
  <c r="R22" i="1" s="1"/>
  <c r="N22" i="1"/>
  <c r="J22" i="1"/>
  <c r="I22" i="1"/>
  <c r="H22" i="1"/>
  <c r="G22" i="1"/>
  <c r="F22" i="1"/>
  <c r="E22" i="1"/>
  <c r="D22" i="1"/>
  <c r="C22" i="1"/>
  <c r="B22" i="1"/>
  <c r="A22" i="1"/>
  <c r="W21" i="1"/>
  <c r="U21" i="1"/>
  <c r="S21" i="1"/>
  <c r="Q21" i="1"/>
  <c r="P21" i="1"/>
  <c r="O21" i="1"/>
  <c r="N21" i="1"/>
  <c r="J21" i="1"/>
  <c r="I21" i="1"/>
  <c r="H21" i="1"/>
  <c r="G21" i="1"/>
  <c r="F21" i="1"/>
  <c r="E21" i="1"/>
  <c r="D21" i="1"/>
  <c r="C21" i="1"/>
  <c r="B21" i="1"/>
  <c r="A21" i="1"/>
  <c r="W20" i="1"/>
  <c r="U20" i="1"/>
  <c r="S20" i="1"/>
  <c r="Q20" i="1"/>
  <c r="P20" i="1"/>
  <c r="O20" i="1"/>
  <c r="N20" i="1"/>
  <c r="J20" i="1"/>
  <c r="I20" i="1"/>
  <c r="H20" i="1"/>
  <c r="G20" i="1"/>
  <c r="F20" i="1"/>
  <c r="E20" i="1"/>
  <c r="D20" i="1"/>
  <c r="C20" i="1"/>
  <c r="B20" i="1"/>
  <c r="A20" i="1"/>
  <c r="W19" i="1"/>
  <c r="U19" i="1"/>
  <c r="S19" i="1"/>
  <c r="R19" i="1"/>
  <c r="X19" i="1" s="1"/>
  <c r="Q19" i="1"/>
  <c r="P19" i="1"/>
  <c r="O19" i="1"/>
  <c r="N19" i="1"/>
  <c r="J19" i="1"/>
  <c r="I19" i="1"/>
  <c r="H19" i="1"/>
  <c r="G19" i="1"/>
  <c r="F19" i="1"/>
  <c r="E19" i="1"/>
  <c r="D19" i="1"/>
  <c r="C19" i="1"/>
  <c r="B19" i="1"/>
  <c r="A19" i="1"/>
  <c r="W18" i="1"/>
  <c r="U18" i="1"/>
  <c r="S18" i="1"/>
  <c r="Q18" i="1"/>
  <c r="P18" i="1"/>
  <c r="O18" i="1"/>
  <c r="N18" i="1"/>
  <c r="J18" i="1"/>
  <c r="I18" i="1"/>
  <c r="H18" i="1"/>
  <c r="G18" i="1"/>
  <c r="F18" i="1"/>
  <c r="E18" i="1"/>
  <c r="D18" i="1"/>
  <c r="C18" i="1"/>
  <c r="B18" i="1"/>
  <c r="A18" i="1"/>
  <c r="W17" i="1"/>
  <c r="U17" i="1"/>
  <c r="S17" i="1"/>
  <c r="Q17" i="1"/>
  <c r="P17" i="1"/>
  <c r="O17" i="1"/>
  <c r="N17" i="1"/>
  <c r="J17" i="1"/>
  <c r="I17" i="1"/>
  <c r="H17" i="1"/>
  <c r="G17" i="1"/>
  <c r="F17" i="1"/>
  <c r="E17" i="1"/>
  <c r="D17" i="1"/>
  <c r="C17" i="1"/>
  <c r="B17" i="1"/>
  <c r="A17" i="1"/>
  <c r="W16" i="1"/>
  <c r="U16" i="1"/>
  <c r="S16" i="1"/>
  <c r="Q16" i="1"/>
  <c r="P16" i="1"/>
  <c r="O16" i="1"/>
  <c r="N16" i="1"/>
  <c r="J16" i="1"/>
  <c r="I16" i="1"/>
  <c r="H16" i="1"/>
  <c r="G16" i="1"/>
  <c r="F16" i="1"/>
  <c r="E16" i="1"/>
  <c r="D16" i="1"/>
  <c r="C16" i="1"/>
  <c r="B16" i="1"/>
  <c r="A16" i="1"/>
  <c r="W15" i="1"/>
  <c r="U15" i="1"/>
  <c r="S15" i="1"/>
  <c r="Q15" i="1"/>
  <c r="R15" i="1" s="1"/>
  <c r="P15" i="1"/>
  <c r="O15" i="1"/>
  <c r="N15" i="1"/>
  <c r="J15" i="1"/>
  <c r="I15" i="1"/>
  <c r="H15" i="1"/>
  <c r="G15" i="1"/>
  <c r="F15" i="1"/>
  <c r="E15" i="1"/>
  <c r="D15" i="1"/>
  <c r="C15" i="1"/>
  <c r="B15" i="1"/>
  <c r="A15" i="1"/>
  <c r="W14" i="1"/>
  <c r="U14" i="1"/>
  <c r="S14" i="1"/>
  <c r="Q14" i="1"/>
  <c r="P14" i="1"/>
  <c r="O14" i="1"/>
  <c r="N14" i="1"/>
  <c r="J14" i="1"/>
  <c r="I14" i="1"/>
  <c r="H14" i="1"/>
  <c r="G14" i="1"/>
  <c r="F14" i="1"/>
  <c r="E14" i="1"/>
  <c r="D14" i="1"/>
  <c r="C14" i="1"/>
  <c r="B14" i="1"/>
  <c r="A14" i="1"/>
  <c r="W13" i="1"/>
  <c r="U13" i="1"/>
  <c r="S13" i="1"/>
  <c r="Q13" i="1"/>
  <c r="P13" i="1"/>
  <c r="O13" i="1"/>
  <c r="N13" i="1"/>
  <c r="J13" i="1"/>
  <c r="I13" i="1"/>
  <c r="H13" i="1"/>
  <c r="G13" i="1"/>
  <c r="F13" i="1"/>
  <c r="E13" i="1"/>
  <c r="D13" i="1"/>
  <c r="C13" i="1"/>
  <c r="B13" i="1"/>
  <c r="A13" i="1"/>
  <c r="W12" i="1"/>
  <c r="U12" i="1"/>
  <c r="S12" i="1"/>
  <c r="Q12" i="1"/>
  <c r="P12" i="1"/>
  <c r="O12" i="1"/>
  <c r="R12" i="1" s="1"/>
  <c r="N12" i="1"/>
  <c r="J12" i="1"/>
  <c r="I12" i="1"/>
  <c r="H12" i="1"/>
  <c r="G12" i="1"/>
  <c r="F12" i="1"/>
  <c r="E12" i="1"/>
  <c r="D12" i="1"/>
  <c r="C12" i="1"/>
  <c r="B12" i="1"/>
  <c r="A12" i="1"/>
  <c r="W11" i="1"/>
  <c r="U11" i="1"/>
  <c r="S11" i="1"/>
  <c r="Q11" i="1"/>
  <c r="P11" i="1"/>
  <c r="O11" i="1"/>
  <c r="R11" i="1" s="1"/>
  <c r="N11" i="1"/>
  <c r="J11" i="1"/>
  <c r="I11" i="1"/>
  <c r="H11" i="1"/>
  <c r="G11" i="1"/>
  <c r="F11" i="1"/>
  <c r="E11" i="1"/>
  <c r="D11" i="1"/>
  <c r="C11" i="1"/>
  <c r="B11" i="1"/>
  <c r="A11" i="1"/>
  <c r="W10" i="1"/>
  <c r="U10" i="1"/>
  <c r="S10" i="1"/>
  <c r="Q10" i="1"/>
  <c r="P10" i="1"/>
  <c r="O10" i="1"/>
  <c r="N10" i="1"/>
  <c r="J10" i="1"/>
  <c r="I10" i="1"/>
  <c r="H10" i="1"/>
  <c r="G10" i="1"/>
  <c r="F10" i="1"/>
  <c r="E10" i="1"/>
  <c r="D10" i="1"/>
  <c r="C10" i="1"/>
  <c r="B10" i="1"/>
  <c r="A10" i="1"/>
  <c r="V15" i="1" l="1"/>
  <c r="T15" i="1"/>
  <c r="X15" i="1"/>
  <c r="V11" i="1"/>
  <c r="X11" i="1"/>
  <c r="T11" i="1"/>
  <c r="R18" i="1"/>
  <c r="T18" i="1" s="1"/>
  <c r="R14" i="1"/>
  <c r="T14" i="1" s="1"/>
  <c r="R20" i="1"/>
  <c r="R25" i="1"/>
  <c r="O29" i="1"/>
  <c r="R16" i="1"/>
  <c r="X16" i="1" s="1"/>
  <c r="R23" i="1"/>
  <c r="R21" i="1"/>
  <c r="X21" i="1" s="1"/>
  <c r="R28" i="1"/>
  <c r="P29" i="1"/>
  <c r="U29" i="1"/>
  <c r="R17" i="1"/>
  <c r="X17" i="1" s="1"/>
  <c r="R26" i="1"/>
  <c r="W29" i="1"/>
  <c r="R13" i="1"/>
  <c r="V19" i="1"/>
  <c r="R24" i="1"/>
  <c r="X24" i="1" s="1"/>
  <c r="T19" i="1"/>
  <c r="V21" i="1"/>
  <c r="T21" i="1"/>
  <c r="X28" i="1"/>
  <c r="V28" i="1"/>
  <c r="T28" i="1"/>
  <c r="T26" i="1"/>
  <c r="X26" i="1"/>
  <c r="V26" i="1"/>
  <c r="X13" i="1"/>
  <c r="V13" i="1"/>
  <c r="T13" i="1"/>
  <c r="V23" i="1"/>
  <c r="T23" i="1"/>
  <c r="X23" i="1"/>
  <c r="T22" i="1"/>
  <c r="X22" i="1"/>
  <c r="V22" i="1"/>
  <c r="V27" i="1"/>
  <c r="T27" i="1"/>
  <c r="X27" i="1"/>
  <c r="V14" i="1"/>
  <c r="X20" i="1"/>
  <c r="V20" i="1"/>
  <c r="T20" i="1"/>
  <c r="X25" i="1"/>
  <c r="V25" i="1"/>
  <c r="T25" i="1"/>
  <c r="X12" i="1"/>
  <c r="V12" i="1"/>
  <c r="T12" i="1"/>
  <c r="S29" i="1"/>
  <c r="Q29" i="1"/>
  <c r="R10" i="1"/>
  <c r="T16" i="1" l="1"/>
  <c r="V16" i="1"/>
  <c r="X14" i="1"/>
  <c r="T17" i="1"/>
  <c r="V18" i="1"/>
  <c r="T24" i="1"/>
  <c r="V17" i="1"/>
  <c r="X18" i="1"/>
  <c r="V24" i="1"/>
  <c r="T10" i="1"/>
  <c r="X10" i="1"/>
  <c r="R29" i="1"/>
  <c r="V10" i="1"/>
  <c r="X29" i="1" l="1"/>
  <c r="V29" i="1"/>
  <c r="T29" i="1"/>
</calcChain>
</file>

<file path=xl/sharedStrings.xml><?xml version="1.0" encoding="utf-8"?>
<sst xmlns="http://schemas.openxmlformats.org/spreadsheetml/2006/main" count="55" uniqueCount="51">
  <si>
    <t>PODER JUDICIÁRIO</t>
  </si>
  <si>
    <t>ÓRGÃO:</t>
  </si>
  <si>
    <t>JUSTIÇA FEDERAL</t>
  </si>
  <si>
    <t>UNIDADE:</t>
  </si>
  <si>
    <t>090029 - TRIBUNAL REGIONAL FEDERAL DA 3ª REGIÃO</t>
  </si>
  <si>
    <t>Data de referência:</t>
  </si>
  <si>
    <t xml:space="preserve"> RESOLUÇÃO 102 CNJ - ANEXO II - DOTAÇÃO E EXECUÇÃO ORÇAMENTÁRIA</t>
  </si>
  <si>
    <t>Classificação Orçamentária</t>
  </si>
  <si>
    <t>Dotação Inicial</t>
  </si>
  <si>
    <t>Créditos Adicionais</t>
  </si>
  <si>
    <t>Dotação Atualizada</t>
  </si>
  <si>
    <t>Contingenciado</t>
  </si>
  <si>
    <t>Movimentação Líquida de Créditos</t>
  </si>
  <si>
    <t>Dotação Líquida</t>
  </si>
  <si>
    <t>Execução</t>
  </si>
  <si>
    <t>Unidade Orçamentária</t>
  </si>
  <si>
    <t>Função e Subfunção</t>
  </si>
  <si>
    <t xml:space="preserve">Programática
(Programa, Ação e Subtítulo) </t>
  </si>
  <si>
    <t xml:space="preserve">Descrição </t>
  </si>
  <si>
    <t>Esfera</t>
  </si>
  <si>
    <t>Fonte</t>
  </si>
  <si>
    <t>GND</t>
  </si>
  <si>
    <t>Acréscimos</t>
  </si>
  <si>
    <t>Decréscimos</t>
  </si>
  <si>
    <t>Provisão</t>
  </si>
  <si>
    <t>Destaque</t>
  </si>
  <si>
    <t>Empenhado</t>
  </si>
  <si>
    <t>%</t>
  </si>
  <si>
    <t>Liquidado</t>
  </si>
  <si>
    <t>Pago</t>
  </si>
  <si>
    <t>Código</t>
  </si>
  <si>
    <t>Descrição</t>
  </si>
  <si>
    <t>Programa</t>
  </si>
  <si>
    <t>Ação e Subtítulo</t>
  </si>
  <si>
    <t>A</t>
  </si>
  <si>
    <t>B</t>
  </si>
  <si>
    <t>C</t>
  </si>
  <si>
    <t>D=A+B-C</t>
  </si>
  <si>
    <t>E</t>
  </si>
  <si>
    <t>F</t>
  </si>
  <si>
    <t>G</t>
  </si>
  <si>
    <t>H = D-E+F+G</t>
  </si>
  <si>
    <t>I</t>
  </si>
  <si>
    <t>I / H</t>
  </si>
  <si>
    <t>J</t>
  </si>
  <si>
    <t>J / H</t>
  </si>
  <si>
    <t>K</t>
  </si>
  <si>
    <t>K / H</t>
  </si>
  <si>
    <t>Total</t>
  </si>
  <si>
    <t>Obs.: 1. Movimentação líquida de créditos = Provisão/Destaque recebidos - Provisão/Destaque concedidos</t>
  </si>
  <si>
    <t xml:space="preserve">           2. Nas colunas relativas à execução, não incluir as despesas referentes aos restos a pagar do ano anterior.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</si>
</sst>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0.0%"/>
    <numFmt numFmtId="165" formatCode="[$-416]mmmm\-yy;@"/>
    <numFmt numFmtId="166" formatCode="_(* #,##0_);_(* \(#,##0\);_(* &quot;-&quot;??_);_(@_)"/>
  </numFmts>
  <fonts count="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9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4">
    <xf numFmtId="0" fontId="0" fillId="0" borderId="0" xfId="0"/>
    <xf numFmtId="0" fontId="2" fillId="0" borderId="0" xfId="0" applyFont="1" applyAlignme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164" fontId="2" fillId="0" borderId="0" xfId="1" applyNumberFormat="1" applyFont="1" applyBorder="1" applyAlignment="1">
      <alignment horizontal="center"/>
    </xf>
    <xf numFmtId="0" fontId="0" fillId="0" borderId="0" xfId="0" applyFill="1"/>
    <xf numFmtId="0" fontId="3" fillId="0" borderId="0" xfId="0" applyFont="1" applyAlignment="1"/>
    <xf numFmtId="0" fontId="2" fillId="0" borderId="0" xfId="0" applyFont="1"/>
    <xf numFmtId="165" fontId="2" fillId="0" borderId="0" xfId="0" applyNumberFormat="1" applyFont="1" applyAlignment="1">
      <alignment horizontal="left"/>
    </xf>
    <xf numFmtId="165" fontId="2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2" applyFont="1" applyFill="1" applyBorder="1" applyAlignment="1">
      <alignment horizontal="center" vertical="center" wrapText="1"/>
    </xf>
    <xf numFmtId="0" fontId="4" fillId="0" borderId="2" xfId="2" applyFont="1" applyFill="1" applyBorder="1" applyAlignment="1">
      <alignment horizontal="center" vertical="center" wrapText="1"/>
    </xf>
    <xf numFmtId="0" fontId="4" fillId="0" borderId="3" xfId="2" applyFont="1" applyFill="1" applyBorder="1" applyAlignment="1">
      <alignment horizontal="center" vertical="center" wrapText="1"/>
    </xf>
    <xf numFmtId="0" fontId="4" fillId="0" borderId="4" xfId="2" applyFont="1" applyFill="1" applyBorder="1" applyAlignment="1">
      <alignment horizontal="center" vertical="center" wrapText="1"/>
    </xf>
    <xf numFmtId="0" fontId="4" fillId="0" borderId="5" xfId="2" applyFont="1" applyFill="1" applyBorder="1" applyAlignment="1">
      <alignment horizontal="center" vertical="center" wrapText="1"/>
    </xf>
    <xf numFmtId="0" fontId="4" fillId="0" borderId="6" xfId="2" applyFont="1" applyFill="1" applyBorder="1" applyAlignment="1">
      <alignment horizontal="center" vertical="center" wrapText="1"/>
    </xf>
    <xf numFmtId="0" fontId="4" fillId="0" borderId="7" xfId="2" applyFont="1" applyFill="1" applyBorder="1" applyAlignment="1">
      <alignment horizontal="center" vertical="center" wrapText="1"/>
    </xf>
    <xf numFmtId="0" fontId="4" fillId="0" borderId="8" xfId="2" applyFont="1" applyFill="1" applyBorder="1" applyAlignment="1">
      <alignment horizontal="center" vertical="center" wrapText="1"/>
    </xf>
    <xf numFmtId="0" fontId="4" fillId="0" borderId="9" xfId="2" applyFont="1" applyFill="1" applyBorder="1" applyAlignment="1">
      <alignment horizontal="center" vertical="center" wrapText="1"/>
    </xf>
    <xf numFmtId="0" fontId="4" fillId="0" borderId="10" xfId="2" applyFont="1" applyFill="1" applyBorder="1" applyAlignment="1">
      <alignment horizontal="center" vertical="center" wrapText="1"/>
    </xf>
    <xf numFmtId="0" fontId="4" fillId="0" borderId="11" xfId="2" applyFont="1" applyFill="1" applyBorder="1" applyAlignment="1">
      <alignment horizontal="center" vertical="center" wrapText="1"/>
    </xf>
    <xf numFmtId="0" fontId="4" fillId="0" borderId="12" xfId="2" applyFont="1" applyFill="1" applyBorder="1" applyAlignment="1">
      <alignment horizontal="center" vertical="center" wrapText="1"/>
    </xf>
    <xf numFmtId="0" fontId="4" fillId="0" borderId="13" xfId="2" applyFont="1" applyFill="1" applyBorder="1" applyAlignment="1">
      <alignment horizontal="center" vertical="center" wrapText="1"/>
    </xf>
    <xf numFmtId="0" fontId="4" fillId="0" borderId="14" xfId="2" applyFont="1" applyFill="1" applyBorder="1" applyAlignment="1">
      <alignment horizontal="center" vertical="center" wrapText="1"/>
    </xf>
    <xf numFmtId="0" fontId="4" fillId="0" borderId="4" xfId="2" applyFont="1" applyFill="1" applyBorder="1" applyAlignment="1">
      <alignment horizontal="center" vertical="center" wrapText="1"/>
    </xf>
    <xf numFmtId="0" fontId="4" fillId="0" borderId="15" xfId="2" applyFont="1" applyFill="1" applyBorder="1" applyAlignment="1">
      <alignment horizontal="center" vertical="center" wrapText="1"/>
    </xf>
    <xf numFmtId="0" fontId="4" fillId="0" borderId="14" xfId="2" applyFont="1" applyFill="1" applyBorder="1" applyAlignment="1">
      <alignment horizontal="center" vertical="center" wrapText="1"/>
    </xf>
    <xf numFmtId="164" fontId="4" fillId="0" borderId="14" xfId="3" applyNumberFormat="1" applyFont="1" applyFill="1" applyBorder="1" applyAlignment="1">
      <alignment horizontal="center" vertical="center" wrapText="1"/>
    </xf>
    <xf numFmtId="164" fontId="4" fillId="0" borderId="11" xfId="3" applyNumberFormat="1" applyFont="1" applyFill="1" applyBorder="1" applyAlignment="1">
      <alignment horizontal="center" vertical="center" wrapText="1"/>
    </xf>
    <xf numFmtId="166" fontId="4" fillId="0" borderId="11" xfId="4" applyNumberFormat="1" applyFont="1" applyFill="1" applyBorder="1" applyAlignment="1">
      <alignment horizontal="center" vertical="center" wrapText="1"/>
    </xf>
    <xf numFmtId="0" fontId="4" fillId="0" borderId="16" xfId="2" applyFont="1" applyFill="1" applyBorder="1" applyAlignment="1">
      <alignment horizontal="center" vertical="center" wrapText="1"/>
    </xf>
    <xf numFmtId="0" fontId="4" fillId="0" borderId="16" xfId="2" applyFont="1" applyFill="1" applyBorder="1" applyAlignment="1">
      <alignment horizontal="center" vertical="center" wrapText="1"/>
    </xf>
    <xf numFmtId="0" fontId="4" fillId="0" borderId="17" xfId="2" applyFont="1" applyFill="1" applyBorder="1" applyAlignment="1">
      <alignment horizontal="center" vertical="center" wrapText="1"/>
    </xf>
    <xf numFmtId="0" fontId="4" fillId="0" borderId="18" xfId="2" applyFont="1" applyFill="1" applyBorder="1" applyAlignment="1">
      <alignment horizontal="center" vertical="center" wrapText="1"/>
    </xf>
    <xf numFmtId="0" fontId="4" fillId="0" borderId="19" xfId="2" applyFont="1" applyFill="1" applyBorder="1" applyAlignment="1">
      <alignment horizontal="center" vertical="center" wrapText="1"/>
    </xf>
    <xf numFmtId="164" fontId="4" fillId="0" borderId="20" xfId="3" applyNumberFormat="1" applyFont="1" applyFill="1" applyBorder="1" applyAlignment="1">
      <alignment horizontal="center" vertical="center" wrapText="1"/>
    </xf>
    <xf numFmtId="166" fontId="4" fillId="0" borderId="19" xfId="4" applyNumberFormat="1" applyFont="1" applyFill="1" applyBorder="1" applyAlignment="1">
      <alignment horizontal="center" vertical="center" wrapText="1"/>
    </xf>
    <xf numFmtId="2" fontId="2" fillId="0" borderId="21" xfId="2" applyNumberFormat="1" applyFont="1" applyFill="1" applyBorder="1" applyAlignment="1">
      <alignment horizontal="center" vertical="center" wrapText="1"/>
    </xf>
    <xf numFmtId="2" fontId="2" fillId="0" borderId="21" xfId="2" applyNumberFormat="1" applyFont="1" applyFill="1" applyBorder="1" applyAlignment="1">
      <alignment horizontal="left" vertical="center" wrapText="1"/>
    </xf>
    <xf numFmtId="2" fontId="2" fillId="0" borderId="22" xfId="2" applyNumberFormat="1" applyFont="1" applyFill="1" applyBorder="1" applyAlignment="1">
      <alignment vertical="center" wrapText="1"/>
    </xf>
    <xf numFmtId="2" fontId="2" fillId="0" borderId="21" xfId="2" applyNumberFormat="1" applyFont="1" applyFill="1" applyBorder="1" applyAlignment="1">
      <alignment vertical="center" wrapText="1"/>
    </xf>
    <xf numFmtId="166" fontId="5" fillId="0" borderId="23" xfId="4" applyNumberFormat="1" applyFont="1" applyBorder="1" applyAlignment="1">
      <alignment horizontal="right" vertical="center"/>
    </xf>
    <xf numFmtId="166" fontId="5" fillId="0" borderId="4" xfId="4" applyNumberFormat="1" applyFont="1" applyBorder="1" applyAlignment="1">
      <alignment horizontal="right" vertical="center"/>
    </xf>
    <xf numFmtId="166" fontId="5" fillId="0" borderId="23" xfId="4" applyNumberFormat="1" applyFont="1" applyFill="1" applyBorder="1" applyAlignment="1">
      <alignment horizontal="right" vertical="center"/>
    </xf>
    <xf numFmtId="164" fontId="5" fillId="0" borderId="23" xfId="3" applyNumberFormat="1" applyFont="1" applyBorder="1" applyAlignment="1">
      <alignment horizontal="right" vertical="center"/>
    </xf>
    <xf numFmtId="2" fontId="2" fillId="0" borderId="23" xfId="2" applyNumberFormat="1" applyFont="1" applyFill="1" applyBorder="1" applyAlignment="1">
      <alignment horizontal="center" vertical="center" wrapText="1"/>
    </xf>
    <xf numFmtId="2" fontId="2" fillId="0" borderId="23" xfId="2" applyNumberFormat="1" applyFont="1" applyFill="1" applyBorder="1" applyAlignment="1">
      <alignment horizontal="left" vertical="center" wrapText="1"/>
    </xf>
    <xf numFmtId="2" fontId="2" fillId="0" borderId="24" xfId="2" applyNumberFormat="1" applyFont="1" applyFill="1" applyBorder="1" applyAlignment="1">
      <alignment vertical="center" wrapText="1"/>
    </xf>
    <xf numFmtId="2" fontId="2" fillId="0" borderId="23" xfId="2" applyNumberFormat="1" applyFont="1" applyFill="1" applyBorder="1" applyAlignment="1">
      <alignment vertical="center" wrapText="1"/>
    </xf>
    <xf numFmtId="2" fontId="2" fillId="0" borderId="25" xfId="2" applyNumberFormat="1" applyFont="1" applyFill="1" applyBorder="1" applyAlignment="1">
      <alignment horizontal="center" vertical="center" wrapText="1"/>
    </xf>
    <xf numFmtId="2" fontId="2" fillId="0" borderId="9" xfId="2" applyNumberFormat="1" applyFont="1" applyFill="1" applyBorder="1" applyAlignment="1">
      <alignment horizontal="left" vertical="center" wrapText="1"/>
    </xf>
    <xf numFmtId="2" fontId="2" fillId="0" borderId="9" xfId="2" applyNumberFormat="1" applyFont="1" applyFill="1" applyBorder="1" applyAlignment="1">
      <alignment horizontal="center" vertical="center" wrapText="1"/>
    </xf>
    <xf numFmtId="2" fontId="2" fillId="0" borderId="26" xfId="2" applyNumberFormat="1" applyFont="1" applyFill="1" applyBorder="1" applyAlignment="1">
      <alignment vertical="center" wrapText="1"/>
    </xf>
    <xf numFmtId="2" fontId="2" fillId="0" borderId="25" xfId="2" applyNumberFormat="1" applyFont="1" applyFill="1" applyBorder="1" applyAlignment="1">
      <alignment vertical="center" wrapText="1"/>
    </xf>
    <xf numFmtId="2" fontId="2" fillId="0" borderId="27" xfId="2" applyNumberFormat="1" applyFont="1" applyFill="1" applyBorder="1" applyAlignment="1">
      <alignment horizontal="left" vertical="center" wrapText="1"/>
    </xf>
    <xf numFmtId="2" fontId="4" fillId="0" borderId="5" xfId="2" applyNumberFormat="1" applyFont="1" applyFill="1" applyBorder="1" applyAlignment="1">
      <alignment horizontal="center" vertical="center" wrapText="1"/>
    </xf>
    <xf numFmtId="2" fontId="4" fillId="0" borderId="28" xfId="2" applyNumberFormat="1" applyFont="1" applyFill="1" applyBorder="1" applyAlignment="1">
      <alignment horizontal="center" vertical="center" wrapText="1"/>
    </xf>
    <xf numFmtId="2" fontId="4" fillId="0" borderId="6" xfId="2" applyNumberFormat="1" applyFont="1" applyFill="1" applyBorder="1" applyAlignment="1">
      <alignment horizontal="center" vertical="center" wrapText="1"/>
    </xf>
    <xf numFmtId="166" fontId="5" fillId="0" borderId="29" xfId="4" applyNumberFormat="1" applyFont="1" applyBorder="1" applyAlignment="1">
      <alignment horizontal="right" vertical="center"/>
    </xf>
    <xf numFmtId="164" fontId="5" fillId="0" borderId="29" xfId="3" applyNumberFormat="1" applyFont="1" applyBorder="1" applyAlignment="1">
      <alignment horizontal="right" vertic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166" fontId="5" fillId="0" borderId="0" xfId="0" applyNumberFormat="1" applyFont="1" applyBorder="1"/>
    <xf numFmtId="164" fontId="5" fillId="0" borderId="0" xfId="1" applyNumberFormat="1" applyFont="1" applyBorder="1" applyAlignment="1">
      <alignment horizontal="center"/>
    </xf>
    <xf numFmtId="0" fontId="6" fillId="0" borderId="0" xfId="0" applyFont="1" applyBorder="1"/>
    <xf numFmtId="0" fontId="5" fillId="0" borderId="0" xfId="0" applyFont="1" applyBorder="1" applyAlignment="1">
      <alignment horizontal="right"/>
    </xf>
    <xf numFmtId="0" fontId="2" fillId="0" borderId="0" xfId="0" applyFont="1" applyFill="1"/>
    <xf numFmtId="0" fontId="0" fillId="0" borderId="0" xfId="0" applyFill="1" applyAlignment="1">
      <alignment horizontal="center"/>
    </xf>
    <xf numFmtId="4" fontId="0" fillId="0" borderId="0" xfId="0" applyNumberFormat="1" applyFill="1"/>
    <xf numFmtId="10" fontId="0" fillId="0" borderId="0" xfId="0" applyNumberFormat="1" applyFill="1"/>
    <xf numFmtId="4" fontId="4" fillId="0" borderId="0" xfId="0" applyNumberFormat="1" applyFont="1" applyFill="1"/>
    <xf numFmtId="0" fontId="4" fillId="0" borderId="0" xfId="0" applyFont="1" applyFill="1"/>
    <xf numFmtId="2" fontId="4" fillId="0" borderId="0" xfId="0" applyNumberFormat="1" applyFont="1" applyFill="1"/>
  </cellXfs>
  <cellStyles count="5">
    <cellStyle name="Normal" xfId="0" builtinId="0"/>
    <cellStyle name="Normal 2 8" xfId="2"/>
    <cellStyle name="Porcentagem 11 2" xfId="1"/>
    <cellStyle name="Porcentagem 2" xfId="3"/>
    <cellStyle name="Vírgula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F3-SOFI/UPLA/Sistema%20UPLA/Transpar&#234;ncia/Ano%20de%202025/Anexo%20II%20-%20Transparencia%20Mensal%202025%20-%20TRF_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"/>
      <sheetName val="Access-Jan"/>
      <sheetName val="Fev"/>
      <sheetName val="Access-Fev"/>
      <sheetName val="Mar"/>
      <sheetName val="Access-Mar"/>
      <sheetName val="Abr"/>
      <sheetName val="Access-Abr"/>
      <sheetName val="Mai"/>
      <sheetName val="Access-Mai"/>
      <sheetName val="Jun"/>
      <sheetName val="Access-Jun"/>
      <sheetName val="Jul"/>
      <sheetName val="Access-Jul"/>
      <sheetName val="Ago"/>
      <sheetName val="Access-Ago"/>
      <sheetName val="Set"/>
      <sheetName val="Access-Set"/>
      <sheetName val="Out"/>
      <sheetName val="Access-Out"/>
      <sheetName val="Nov"/>
      <sheetName val="Access-Nov"/>
      <sheetName val="Dez"/>
      <sheetName val="Access-Dez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0">
          <cell r="A10" t="str">
            <v>11101</v>
          </cell>
          <cell r="B10" t="str">
            <v>SUPERIOR TRIBUNAL DE JUSTICA</v>
          </cell>
          <cell r="C10" t="str">
            <v>02</v>
          </cell>
          <cell r="D10" t="str">
            <v>128</v>
          </cell>
          <cell r="E10" t="str">
            <v>0033</v>
          </cell>
          <cell r="F10" t="str">
            <v>PROGRAMA DE GESTAO E MANUTENCAO DO PODER JUDICIARIO</v>
          </cell>
          <cell r="G10" t="str">
            <v>20G2</v>
          </cell>
          <cell r="H10" t="str">
            <v>FORMACAO E APERFEICOAMENTO DE MAGISTRADOS</v>
          </cell>
          <cell r="I10" t="str">
            <v>1</v>
          </cell>
          <cell r="J10" t="str">
            <v>1000</v>
          </cell>
          <cell r="K10" t="str">
            <v>RECURSOS LIVRES DA UNIAO</v>
          </cell>
          <cell r="L10" t="str">
            <v>3</v>
          </cell>
          <cell r="O10">
            <v>122475</v>
          </cell>
          <cell r="Q10">
            <v>122475</v>
          </cell>
          <cell r="R10">
            <v>122475</v>
          </cell>
          <cell r="S10">
            <v>111090</v>
          </cell>
        </row>
        <row r="11">
          <cell r="A11" t="str">
            <v>12101</v>
          </cell>
          <cell r="B11" t="str">
            <v>JUSTICA FEDERAL DE PRIMEIRO GRAU</v>
          </cell>
          <cell r="C11" t="str">
            <v>02</v>
          </cell>
          <cell r="D11" t="str">
            <v>061</v>
          </cell>
          <cell r="E11" t="str">
            <v>0033</v>
          </cell>
          <cell r="F11" t="str">
            <v>PROGRAMA DE GESTAO E MANUTENCAO DO PODER JUDICIARIO</v>
          </cell>
          <cell r="G11" t="str">
            <v>4224</v>
          </cell>
          <cell r="H11" t="str">
            <v>ASSISTENCIA JURIDICA A PESSOAS CARENTES</v>
          </cell>
          <cell r="I11" t="str">
            <v>1</v>
          </cell>
          <cell r="J11" t="str">
            <v>1000</v>
          </cell>
          <cell r="K11" t="str">
            <v>RECURSOS LIVRES DA UNIAO</v>
          </cell>
          <cell r="L11" t="str">
            <v>3</v>
          </cell>
          <cell r="M11">
            <v>0</v>
          </cell>
        </row>
        <row r="12">
          <cell r="A12" t="str">
            <v>12101</v>
          </cell>
          <cell r="B12" t="str">
            <v>JUSTICA FEDERAL DE PRIMEIRO GRAU</v>
          </cell>
          <cell r="C12" t="str">
            <v>02</v>
          </cell>
          <cell r="D12" t="str">
            <v>061</v>
          </cell>
          <cell r="E12" t="str">
            <v>0033</v>
          </cell>
          <cell r="F12" t="str">
            <v>PROGRAMA DE GESTAO E MANUTENCAO DO PODER JUDICIARIO</v>
          </cell>
          <cell r="G12" t="str">
            <v>4257</v>
          </cell>
          <cell r="H12" t="str">
            <v>JULGAMENTO DE CAUSAS NA JUSTICA FEDERAL</v>
          </cell>
          <cell r="I12" t="str">
            <v>1</v>
          </cell>
          <cell r="J12" t="str">
            <v>1000</v>
          </cell>
          <cell r="K12" t="str">
            <v>RECURSOS LIVRES DA UNIAO</v>
          </cell>
          <cell r="L12" t="str">
            <v>3</v>
          </cell>
          <cell r="M12">
            <v>63317.21</v>
          </cell>
          <cell r="Q12">
            <v>58678.33</v>
          </cell>
          <cell r="R12">
            <v>58678.33</v>
          </cell>
          <cell r="S12">
            <v>58678.33</v>
          </cell>
        </row>
        <row r="13">
          <cell r="A13" t="str">
            <v>12101</v>
          </cell>
          <cell r="B13" t="str">
            <v>JUSTICA FEDERAL DE PRIMEIRO GRAU</v>
          </cell>
          <cell r="C13" t="str">
            <v>02</v>
          </cell>
          <cell r="D13" t="str">
            <v>331</v>
          </cell>
          <cell r="E13" t="str">
            <v>0033</v>
          </cell>
          <cell r="F13" t="str">
            <v>PROGRAMA DE GESTAO E MANUTENCAO DO PODER JUDICIARIO</v>
          </cell>
          <cell r="G13" t="str">
            <v>2004</v>
          </cell>
          <cell r="H13" t="str">
            <v>ASSISTENCIA MEDICA E ODONTOLOGICA AOS SERVIDORES CIVIS, EMPR</v>
          </cell>
          <cell r="I13" t="str">
            <v>1</v>
          </cell>
          <cell r="J13" t="str">
            <v>1000</v>
          </cell>
          <cell r="K13" t="str">
            <v>RECURSOS LIVRES DA UNIAO</v>
          </cell>
          <cell r="L13" t="str">
            <v>3</v>
          </cell>
          <cell r="M13">
            <v>0</v>
          </cell>
        </row>
        <row r="14">
          <cell r="A14" t="str">
            <v>12104</v>
          </cell>
          <cell r="B14" t="str">
            <v>TRIBUNAL REGIONAL FEDERAL DA 3A. REGIAO</v>
          </cell>
          <cell r="C14" t="str">
            <v>02</v>
          </cell>
          <cell r="D14" t="str">
            <v>061</v>
          </cell>
          <cell r="E14" t="str">
            <v>0033</v>
          </cell>
          <cell r="F14" t="str">
            <v>PROGRAMA DE GESTAO E MANUTENCAO DO PODER JUDICIARIO</v>
          </cell>
          <cell r="G14" t="str">
            <v>4224</v>
          </cell>
          <cell r="H14" t="str">
            <v>ASSISTENCIA JURIDICA A PESSOAS CARENTES</v>
          </cell>
          <cell r="I14" t="str">
            <v>1</v>
          </cell>
          <cell r="J14" t="str">
            <v>1000</v>
          </cell>
          <cell r="K14" t="str">
            <v>RECURSOS LIVRES DA UNIAO</v>
          </cell>
          <cell r="L14" t="str">
            <v>3</v>
          </cell>
          <cell r="M14">
            <v>10000</v>
          </cell>
          <cell r="Q14">
            <v>644.20000000000005</v>
          </cell>
          <cell r="R14">
            <v>536.83000000000004</v>
          </cell>
          <cell r="S14">
            <v>477.78</v>
          </cell>
        </row>
        <row r="15">
          <cell r="A15" t="str">
            <v>12104</v>
          </cell>
          <cell r="B15" t="str">
            <v>TRIBUNAL REGIONAL FEDERAL DA 3A. REGIAO</v>
          </cell>
          <cell r="C15" t="str">
            <v>02</v>
          </cell>
          <cell r="D15" t="str">
            <v>061</v>
          </cell>
          <cell r="E15" t="str">
            <v>0033</v>
          </cell>
          <cell r="F15" t="str">
            <v>PROGRAMA DE GESTAO E MANUTENCAO DO PODER JUDICIARIO</v>
          </cell>
          <cell r="G15" t="str">
            <v>4257</v>
          </cell>
          <cell r="H15" t="str">
            <v>JULGAMENTO DE CAUSAS NA JUSTICA FEDERAL</v>
          </cell>
          <cell r="I15" t="str">
            <v>1</v>
          </cell>
          <cell r="J15" t="str">
            <v>1000</v>
          </cell>
          <cell r="K15" t="str">
            <v>RECURSOS LIVRES DA UNIAO</v>
          </cell>
          <cell r="L15" t="str">
            <v>4</v>
          </cell>
          <cell r="M15">
            <v>11619892.49</v>
          </cell>
          <cell r="P15">
            <v>0</v>
          </cell>
          <cell r="Q15">
            <v>11240370.140000001</v>
          </cell>
          <cell r="R15">
            <v>4058098.55</v>
          </cell>
          <cell r="S15">
            <v>4031898.72</v>
          </cell>
        </row>
        <row r="16">
          <cell r="A16" t="str">
            <v>12104</v>
          </cell>
          <cell r="B16" t="str">
            <v>TRIBUNAL REGIONAL FEDERAL DA 3A. REGIAO</v>
          </cell>
          <cell r="C16" t="str">
            <v>02</v>
          </cell>
          <cell r="D16" t="str">
            <v>061</v>
          </cell>
          <cell r="E16" t="str">
            <v>0033</v>
          </cell>
          <cell r="F16" t="str">
            <v>PROGRAMA DE GESTAO E MANUTENCAO DO PODER JUDICIARIO</v>
          </cell>
          <cell r="G16" t="str">
            <v>4257</v>
          </cell>
          <cell r="H16" t="str">
            <v>JULGAMENTO DE CAUSAS NA JUSTICA FEDERAL</v>
          </cell>
          <cell r="I16" t="str">
            <v>1</v>
          </cell>
          <cell r="J16" t="str">
            <v>1000</v>
          </cell>
          <cell r="K16" t="str">
            <v>RECURSOS LIVRES DA UNIAO</v>
          </cell>
          <cell r="L16" t="str">
            <v>3</v>
          </cell>
          <cell r="M16">
            <v>52649970.200000003</v>
          </cell>
          <cell r="N16">
            <v>6750</v>
          </cell>
          <cell r="P16">
            <v>0</v>
          </cell>
          <cell r="Q16">
            <v>51912655.43</v>
          </cell>
          <cell r="R16">
            <v>42172465.799999997</v>
          </cell>
          <cell r="S16">
            <v>41328373.590000004</v>
          </cell>
        </row>
        <row r="17">
          <cell r="A17" t="str">
            <v>12104</v>
          </cell>
          <cell r="B17" t="str">
            <v>TRIBUNAL REGIONAL FEDERAL DA 3A. REGIAO</v>
          </cell>
          <cell r="C17" t="str">
            <v>02</v>
          </cell>
          <cell r="D17" t="str">
            <v>061</v>
          </cell>
          <cell r="E17" t="str">
            <v>0033</v>
          </cell>
          <cell r="F17" t="str">
            <v>PROGRAMA DE GESTAO E MANUTENCAO DO PODER JUDICIARIO</v>
          </cell>
          <cell r="G17" t="str">
            <v>4257</v>
          </cell>
          <cell r="H17" t="str">
            <v>JULGAMENTO DE CAUSAS NA JUSTICA FEDERAL</v>
          </cell>
          <cell r="I17" t="str">
            <v>1</v>
          </cell>
          <cell r="J17" t="str">
            <v>1027</v>
          </cell>
          <cell r="K17" t="str">
            <v>SERV.AFETOS AS ATIVID.ESPECIFICAS DA JUSTICA</v>
          </cell>
          <cell r="L17" t="str">
            <v>3</v>
          </cell>
          <cell r="M17">
            <v>15981502</v>
          </cell>
          <cell r="P17">
            <v>0</v>
          </cell>
          <cell r="Q17">
            <v>15972201.73</v>
          </cell>
          <cell r="R17">
            <v>14902877.83</v>
          </cell>
          <cell r="S17">
            <v>14502595.539999999</v>
          </cell>
        </row>
        <row r="18">
          <cell r="A18" t="str">
            <v>12104</v>
          </cell>
          <cell r="B18" t="str">
            <v>TRIBUNAL REGIONAL FEDERAL DA 3A. REGIAO</v>
          </cell>
          <cell r="C18" t="str">
            <v>02</v>
          </cell>
          <cell r="D18" t="str">
            <v>122</v>
          </cell>
          <cell r="E18" t="str">
            <v>0033</v>
          </cell>
          <cell r="F18" t="str">
            <v>PROGRAMA DE GESTAO E MANUTENCAO DO PODER JUDICIARIO</v>
          </cell>
          <cell r="G18" t="str">
            <v>20TP</v>
          </cell>
          <cell r="H18" t="str">
            <v>ATIVOS CIVIS DA UNIAO</v>
          </cell>
          <cell r="I18" t="str">
            <v>1</v>
          </cell>
          <cell r="J18" t="str">
            <v>1000</v>
          </cell>
          <cell r="K18" t="str">
            <v>RECURSOS LIVRES DA UNIAO</v>
          </cell>
          <cell r="L18" t="str">
            <v>1</v>
          </cell>
          <cell r="M18">
            <v>537252771</v>
          </cell>
          <cell r="Q18">
            <v>537252771</v>
          </cell>
          <cell r="R18">
            <v>535132509.75</v>
          </cell>
          <cell r="S18">
            <v>527051191.13</v>
          </cell>
        </row>
        <row r="19">
          <cell r="A19" t="str">
            <v>12104</v>
          </cell>
          <cell r="B19" t="str">
            <v>TRIBUNAL REGIONAL FEDERAL DA 3A. REGIAO</v>
          </cell>
          <cell r="C19" t="str">
            <v>02</v>
          </cell>
          <cell r="D19" t="str">
            <v>122</v>
          </cell>
          <cell r="E19" t="str">
            <v>0033</v>
          </cell>
          <cell r="F19" t="str">
            <v>PROGRAMA DE GESTAO E MANUTENCAO DO PODER JUDICIARIO</v>
          </cell>
          <cell r="G19" t="str">
            <v>216H</v>
          </cell>
          <cell r="H19" t="str">
            <v>AJUDA DE CUSTO PARA MORADIA OU AUXILIO-MORADIA A AGENTES PUB</v>
          </cell>
          <cell r="I19" t="str">
            <v>1</v>
          </cell>
          <cell r="J19" t="str">
            <v>1000</v>
          </cell>
          <cell r="K19" t="str">
            <v>RECURSOS LIVRES DA UNIAO</v>
          </cell>
          <cell r="L19" t="str">
            <v>3</v>
          </cell>
          <cell r="M19">
            <v>59000</v>
          </cell>
          <cell r="Q19">
            <v>59000</v>
          </cell>
          <cell r="R19">
            <v>58063.06</v>
          </cell>
          <cell r="S19">
            <v>58063.06</v>
          </cell>
        </row>
        <row r="20">
          <cell r="A20" t="str">
            <v>12104</v>
          </cell>
          <cell r="B20" t="str">
            <v>TRIBUNAL REGIONAL FEDERAL DA 3A. REGIAO</v>
          </cell>
          <cell r="C20" t="str">
            <v>02</v>
          </cell>
          <cell r="D20" t="str">
            <v>122</v>
          </cell>
          <cell r="E20" t="str">
            <v>0033</v>
          </cell>
          <cell r="F20" t="str">
            <v>PROGRAMA DE GESTAO E MANUTENCAO DO PODER JUDICIARIO</v>
          </cell>
          <cell r="G20" t="str">
            <v>219Z</v>
          </cell>
          <cell r="H20" t="str">
            <v>CONSERVACAO E RECUPERACAO DO PATRIMONIO DA UNIAO</v>
          </cell>
          <cell r="I20" t="str">
            <v>1</v>
          </cell>
          <cell r="J20" t="str">
            <v>1000</v>
          </cell>
          <cell r="K20" t="str">
            <v>RECURSOS LIVRES DA UNIAO</v>
          </cell>
          <cell r="L20" t="str">
            <v>4</v>
          </cell>
          <cell r="M20">
            <v>3830184.2</v>
          </cell>
          <cell r="P20">
            <v>0</v>
          </cell>
          <cell r="Q20">
            <v>3830184.2</v>
          </cell>
          <cell r="R20">
            <v>481275.49</v>
          </cell>
          <cell r="S20">
            <v>360536.69</v>
          </cell>
        </row>
        <row r="21">
          <cell r="A21" t="str">
            <v>12104</v>
          </cell>
          <cell r="B21" t="str">
            <v>TRIBUNAL REGIONAL FEDERAL DA 3A. REGIAO</v>
          </cell>
          <cell r="C21" t="str">
            <v>02</v>
          </cell>
          <cell r="D21" t="str">
            <v>331</v>
          </cell>
          <cell r="E21" t="str">
            <v>0033</v>
          </cell>
          <cell r="F21" t="str">
            <v>PROGRAMA DE GESTAO E MANUTENCAO DO PODER JUDICIARIO</v>
          </cell>
          <cell r="G21" t="str">
            <v>2004</v>
          </cell>
          <cell r="H21" t="str">
            <v>ASSISTENCIA MEDICA E ODONTOLOGICA AOS SERVIDORES CIVIS, EMPR</v>
          </cell>
          <cell r="I21" t="str">
            <v>1</v>
          </cell>
          <cell r="J21" t="str">
            <v>1000</v>
          </cell>
          <cell r="K21" t="str">
            <v>RECURSOS LIVRES DA UNIAO</v>
          </cell>
          <cell r="L21" t="str">
            <v>4</v>
          </cell>
          <cell r="M21">
            <v>27500</v>
          </cell>
          <cell r="P21">
            <v>0</v>
          </cell>
          <cell r="Q21">
            <v>27500</v>
          </cell>
          <cell r="R21">
            <v>27500</v>
          </cell>
          <cell r="S21">
            <v>27500</v>
          </cell>
        </row>
        <row r="22">
          <cell r="A22" t="str">
            <v>12104</v>
          </cell>
          <cell r="B22" t="str">
            <v>TRIBUNAL REGIONAL FEDERAL DA 3A. REGIAO</v>
          </cell>
          <cell r="C22" t="str">
            <v>02</v>
          </cell>
          <cell r="D22" t="str">
            <v>331</v>
          </cell>
          <cell r="E22" t="str">
            <v>0033</v>
          </cell>
          <cell r="F22" t="str">
            <v>PROGRAMA DE GESTAO E MANUTENCAO DO PODER JUDICIARIO</v>
          </cell>
          <cell r="G22" t="str">
            <v>2004</v>
          </cell>
          <cell r="H22" t="str">
            <v>ASSISTENCIA MEDICA E ODONTOLOGICA AOS SERVIDORES CIVIS, EMPR</v>
          </cell>
          <cell r="I22" t="str">
            <v>1</v>
          </cell>
          <cell r="J22" t="str">
            <v>1000</v>
          </cell>
          <cell r="K22" t="str">
            <v>RECURSOS LIVRES DA UNIAO</v>
          </cell>
          <cell r="L22" t="str">
            <v>3</v>
          </cell>
          <cell r="M22">
            <v>47613242</v>
          </cell>
          <cell r="P22">
            <v>0</v>
          </cell>
          <cell r="Q22">
            <v>47613241.960000001</v>
          </cell>
          <cell r="R22">
            <v>39112288.899999999</v>
          </cell>
          <cell r="S22">
            <v>38134948.75</v>
          </cell>
        </row>
        <row r="23">
          <cell r="A23" t="str">
            <v>12104</v>
          </cell>
          <cell r="B23" t="str">
            <v>TRIBUNAL REGIONAL FEDERAL DA 3A. REGIAO</v>
          </cell>
          <cell r="C23" t="str">
            <v>02</v>
          </cell>
          <cell r="D23" t="str">
            <v>331</v>
          </cell>
          <cell r="E23" t="str">
            <v>0033</v>
          </cell>
          <cell r="F23" t="str">
            <v>PROGRAMA DE GESTAO E MANUTENCAO DO PODER JUDICIARIO</v>
          </cell>
          <cell r="G23" t="str">
            <v>212B</v>
          </cell>
          <cell r="H23" t="str">
            <v>BENEFICIOS OBRIGATORIOS AOS SERVIDORES CIVIS, EMPREGADOS, MI</v>
          </cell>
          <cell r="I23" t="str">
            <v>1</v>
          </cell>
          <cell r="J23" t="str">
            <v>1000</v>
          </cell>
          <cell r="K23" t="str">
            <v>RECURSOS LIVRES DA UNIAO</v>
          </cell>
          <cell r="L23" t="str">
            <v>3</v>
          </cell>
          <cell r="M23">
            <v>42591789.18</v>
          </cell>
          <cell r="Q23">
            <v>42591789.18</v>
          </cell>
          <cell r="R23">
            <v>42553692.399999999</v>
          </cell>
          <cell r="S23">
            <v>42553692.399999999</v>
          </cell>
        </row>
        <row r="24">
          <cell r="A24" t="str">
            <v>12104</v>
          </cell>
          <cell r="B24" t="str">
            <v>TRIBUNAL REGIONAL FEDERAL DA 3A. REGIAO</v>
          </cell>
          <cell r="C24" t="str">
            <v>02</v>
          </cell>
          <cell r="D24" t="str">
            <v>846</v>
          </cell>
          <cell r="E24" t="str">
            <v>0033</v>
          </cell>
          <cell r="F24" t="str">
            <v>PROGRAMA DE GESTAO E MANUTENCAO DO PODER JUDICIARIO</v>
          </cell>
          <cell r="G24" t="str">
            <v>09HB</v>
          </cell>
          <cell r="H24" t="str">
            <v>CONTRIBUICAO DA UNIAO, DE SUAS AUTARQUIAS E FUNDACOES PARA O</v>
          </cell>
          <cell r="I24" t="str">
            <v>1</v>
          </cell>
          <cell r="J24" t="str">
            <v>1000</v>
          </cell>
          <cell r="K24" t="str">
            <v>RECURSOS LIVRES DA UNIAO</v>
          </cell>
          <cell r="L24" t="str">
            <v>1</v>
          </cell>
          <cell r="M24">
            <v>95449978.950000003</v>
          </cell>
          <cell r="Q24">
            <v>95449978.950000003</v>
          </cell>
          <cell r="R24">
            <v>95449978.950000003</v>
          </cell>
          <cell r="S24">
            <v>95449978.950000003</v>
          </cell>
        </row>
        <row r="25">
          <cell r="A25" t="str">
            <v>12104</v>
          </cell>
          <cell r="B25" t="str">
            <v>TRIBUNAL REGIONAL FEDERAL DA 3A. REGIAO</v>
          </cell>
          <cell r="C25" t="str">
            <v>09</v>
          </cell>
          <cell r="D25" t="str">
            <v>272</v>
          </cell>
          <cell r="E25" t="str">
            <v>0033</v>
          </cell>
          <cell r="F25" t="str">
            <v>PROGRAMA DE GESTAO E MANUTENCAO DO PODER JUDICIARIO</v>
          </cell>
          <cell r="G25" t="str">
            <v>0181</v>
          </cell>
          <cell r="H25" t="str">
            <v>APOSENTADORIAS E PENSOES CIVIS DA UNIAO</v>
          </cell>
          <cell r="I25" t="str">
            <v>2</v>
          </cell>
          <cell r="J25" t="str">
            <v>1000</v>
          </cell>
          <cell r="K25" t="str">
            <v>RECURSOS LIVRES DA UNIAO</v>
          </cell>
          <cell r="L25" t="str">
            <v>1</v>
          </cell>
          <cell r="M25">
            <v>17217046.870000001</v>
          </cell>
          <cell r="Q25">
            <v>17217046.870000001</v>
          </cell>
          <cell r="R25">
            <v>17217046.870000001</v>
          </cell>
          <cell r="S25">
            <v>15228436.65</v>
          </cell>
        </row>
        <row r="26">
          <cell r="A26" t="str">
            <v>12104</v>
          </cell>
          <cell r="B26" t="str">
            <v>TRIBUNAL REGIONAL FEDERAL DA 3A. REGIAO</v>
          </cell>
          <cell r="C26" t="str">
            <v>09</v>
          </cell>
          <cell r="D26" t="str">
            <v>272</v>
          </cell>
          <cell r="E26" t="str">
            <v>0033</v>
          </cell>
          <cell r="F26" t="str">
            <v>PROGRAMA DE GESTAO E MANUTENCAO DO PODER JUDICIARIO</v>
          </cell>
          <cell r="G26" t="str">
            <v>0181</v>
          </cell>
          <cell r="H26" t="str">
            <v>APOSENTADORIAS E PENSOES CIVIS DA UNIAO</v>
          </cell>
          <cell r="I26" t="str">
            <v>2</v>
          </cell>
          <cell r="J26" t="str">
            <v>1056</v>
          </cell>
          <cell r="K26" t="str">
            <v>BENEFICIOS DO RPPS DA UNIAO</v>
          </cell>
          <cell r="L26" t="str">
            <v>1</v>
          </cell>
          <cell r="M26">
            <v>197407496.22</v>
          </cell>
          <cell r="Q26">
            <v>197407496.22</v>
          </cell>
          <cell r="R26">
            <v>197407496.22</v>
          </cell>
          <cell r="S26">
            <v>196966893.91999999</v>
          </cell>
        </row>
        <row r="27">
          <cell r="A27" t="str">
            <v>12104</v>
          </cell>
          <cell r="B27" t="str">
            <v>TRIBUNAL REGIONAL FEDERAL DA 3A. REGIAO</v>
          </cell>
          <cell r="C27" t="str">
            <v>28</v>
          </cell>
          <cell r="D27" t="str">
            <v>846</v>
          </cell>
          <cell r="E27" t="str">
            <v>0909</v>
          </cell>
          <cell r="F27" t="str">
            <v>OPERACOES ESPECIAIS: OUTROS ENCARGOS ESPECIAIS</v>
          </cell>
          <cell r="G27" t="str">
            <v>00S6</v>
          </cell>
          <cell r="H27" t="str">
            <v>BENEFICIO ESPECIAL - LEI N. 12.618, DE 2012</v>
          </cell>
          <cell r="I27" t="str">
            <v>1</v>
          </cell>
          <cell r="J27" t="str">
            <v>1000</v>
          </cell>
          <cell r="K27" t="str">
            <v>RECURSOS LIVRES DA UNIAO</v>
          </cell>
          <cell r="L27" t="str">
            <v>1</v>
          </cell>
          <cell r="M27">
            <v>1254435.02</v>
          </cell>
          <cell r="Q27">
            <v>1254435.02</v>
          </cell>
          <cell r="R27">
            <v>1254435.02</v>
          </cell>
          <cell r="S27">
            <v>1254435.02</v>
          </cell>
        </row>
        <row r="28">
          <cell r="A28" t="str">
            <v>12104</v>
          </cell>
          <cell r="B28" t="str">
            <v>TRIBUNAL REGIONAL FEDERAL DA 3A. REGIAO</v>
          </cell>
          <cell r="C28" t="str">
            <v>28</v>
          </cell>
          <cell r="D28" t="str">
            <v>846</v>
          </cell>
          <cell r="E28" t="str">
            <v>0909</v>
          </cell>
          <cell r="F28" t="str">
            <v>OPERACOES ESPECIAIS: OUTROS ENCARGOS ESPECIAIS</v>
          </cell>
          <cell r="G28" t="str">
            <v>0536</v>
          </cell>
          <cell r="H28" t="str">
            <v>BENEFICIOS DE LEGISLACAO ESPECIAL</v>
          </cell>
          <cell r="I28" t="str">
            <v>2</v>
          </cell>
          <cell r="J28" t="str">
            <v>1000</v>
          </cell>
          <cell r="K28" t="str">
            <v>RECURSOS LIVRES DA UNIAO</v>
          </cell>
          <cell r="L28" t="str">
            <v>3</v>
          </cell>
          <cell r="M28">
            <v>32000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2"/>
  <sheetViews>
    <sheetView showGridLines="0" tabSelected="1" view="pageBreakPreview" zoomScale="80" zoomScaleNormal="100" zoomScaleSheetLayoutView="80" workbookViewId="0">
      <selection activeCell="A7" sqref="A7:J7"/>
    </sheetView>
  </sheetViews>
  <sheetFormatPr defaultColWidth="9.140625" defaultRowHeight="25.5" customHeight="1" x14ac:dyDescent="0.2"/>
  <cols>
    <col min="1" max="1" width="17.7109375" style="68" customWidth="1"/>
    <col min="2" max="2" width="35.7109375" style="68" customWidth="1"/>
    <col min="3" max="4" width="15.7109375" style="68" customWidth="1"/>
    <col min="5" max="6" width="55.7109375" style="68" customWidth="1"/>
    <col min="7" max="8" width="8.7109375" style="69" customWidth="1"/>
    <col min="9" max="9" width="35.7109375" style="69" customWidth="1"/>
    <col min="10" max="10" width="8.7109375" style="69" customWidth="1"/>
    <col min="11" max="15" width="16.7109375" style="69" customWidth="1"/>
    <col min="16" max="16" width="16.7109375" style="70" customWidth="1"/>
    <col min="17" max="17" width="16.7109375" style="69" customWidth="1"/>
    <col min="18" max="18" width="16.7109375" style="70" customWidth="1"/>
    <col min="19" max="19" width="16.7109375" style="69" customWidth="1"/>
    <col min="20" max="20" width="8.7109375" style="70" customWidth="1"/>
    <col min="21" max="21" width="16.7109375" style="5" customWidth="1"/>
    <col min="22" max="22" width="8.85546875" style="5" customWidth="1"/>
    <col min="23" max="23" width="16.7109375" style="5" customWidth="1"/>
    <col min="24" max="24" width="8.7109375" style="5" customWidth="1"/>
    <col min="25" max="25" width="11.28515625" style="5" bestFit="1" customWidth="1"/>
    <col min="26" max="26" width="11" style="5" bestFit="1" customWidth="1"/>
    <col min="27" max="27" width="12.5703125" style="5" bestFit="1" customWidth="1"/>
    <col min="28" max="28" width="9.28515625" style="5" bestFit="1" customWidth="1"/>
    <col min="29" max="29" width="9.42578125" style="5" customWidth="1"/>
    <col min="30" max="30" width="39.5703125" style="5" customWidth="1"/>
    <col min="31" max="31" width="10.140625" style="5" bestFit="1" customWidth="1"/>
    <col min="32" max="32" width="9.28515625" style="5" customWidth="1"/>
    <col min="33" max="33" width="50.28515625" style="5" customWidth="1"/>
    <col min="34" max="34" width="5.140625" style="5" customWidth="1"/>
    <col min="35" max="35" width="23.140625" style="5" bestFit="1" customWidth="1"/>
    <col min="36" max="39" width="34.140625" style="5" bestFit="1" customWidth="1"/>
    <col min="40" max="40" width="32.5703125" style="5" bestFit="1" customWidth="1"/>
    <col min="41" max="16384" width="9.140625" style="5"/>
  </cols>
  <sheetData>
    <row r="1" spans="1:24" ht="12.75" x14ac:dyDescent="0.2">
      <c r="A1" s="1" t="s">
        <v>0</v>
      </c>
      <c r="B1" s="1"/>
      <c r="C1" s="1"/>
      <c r="D1" s="1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4"/>
      <c r="V1" s="2"/>
      <c r="W1" s="4"/>
      <c r="X1" s="2"/>
    </row>
    <row r="2" spans="1:24" ht="12.75" x14ac:dyDescent="0.2">
      <c r="A2" s="1" t="s">
        <v>1</v>
      </c>
      <c r="B2" s="1" t="s">
        <v>2</v>
      </c>
      <c r="C2" s="1"/>
      <c r="D2" s="1"/>
      <c r="E2" s="2"/>
      <c r="F2" s="2"/>
      <c r="G2" s="2"/>
      <c r="H2" s="3"/>
      <c r="I2" s="3"/>
      <c r="J2" s="3"/>
      <c r="K2" s="2"/>
      <c r="L2" s="2"/>
      <c r="M2" s="2"/>
      <c r="N2" s="2"/>
      <c r="O2" s="2"/>
      <c r="P2" s="2"/>
      <c r="Q2" s="2"/>
      <c r="R2" s="2"/>
      <c r="S2" s="2"/>
      <c r="T2" s="2"/>
      <c r="U2" s="4"/>
      <c r="V2" s="2"/>
      <c r="W2" s="4"/>
      <c r="X2" s="2"/>
    </row>
    <row r="3" spans="1:24" ht="12.75" x14ac:dyDescent="0.2">
      <c r="A3" s="1" t="s">
        <v>3</v>
      </c>
      <c r="B3" s="6" t="s">
        <v>4</v>
      </c>
      <c r="C3" s="6"/>
      <c r="D3" s="6"/>
      <c r="E3" s="2"/>
      <c r="F3" s="2"/>
      <c r="G3" s="2"/>
      <c r="H3" s="3"/>
      <c r="I3" s="3"/>
      <c r="J3" s="3"/>
      <c r="K3" s="2"/>
      <c r="L3" s="2"/>
      <c r="M3" s="2"/>
      <c r="N3" s="2"/>
      <c r="O3" s="2"/>
      <c r="P3" s="2"/>
      <c r="Q3" s="2"/>
      <c r="R3" s="2"/>
      <c r="S3" s="2"/>
      <c r="T3" s="2"/>
      <c r="U3" s="4"/>
      <c r="V3" s="2"/>
      <c r="W3" s="4"/>
      <c r="X3" s="2"/>
    </row>
    <row r="4" spans="1:24" ht="12.75" x14ac:dyDescent="0.2">
      <c r="A4" s="7" t="s">
        <v>5</v>
      </c>
      <c r="B4" s="8">
        <v>45992</v>
      </c>
      <c r="C4" s="9"/>
      <c r="D4" s="7"/>
      <c r="E4" s="2"/>
      <c r="F4" s="2"/>
      <c r="G4" s="2"/>
      <c r="H4" s="3"/>
      <c r="I4" s="3"/>
      <c r="J4" s="3"/>
      <c r="K4" s="2"/>
      <c r="L4" s="2"/>
      <c r="M4" s="2"/>
      <c r="N4" s="2"/>
      <c r="O4" s="2"/>
      <c r="P4" s="2"/>
      <c r="Q4" s="2"/>
      <c r="R4" s="2"/>
      <c r="S4" s="2"/>
      <c r="T4" s="2"/>
      <c r="U4" s="4"/>
      <c r="V4" s="2"/>
      <c r="W4" s="4"/>
      <c r="X4" s="2"/>
    </row>
    <row r="5" spans="1:24" ht="12.75" x14ac:dyDescent="0.2">
      <c r="A5" s="10" t="s">
        <v>6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</row>
    <row r="6" spans="1:24" ht="13.5" thickBot="1" x14ac:dyDescent="0.25">
      <c r="A6" s="2"/>
      <c r="B6" s="2"/>
      <c r="C6" s="2"/>
      <c r="D6" s="2"/>
      <c r="E6" s="2"/>
      <c r="F6" s="2"/>
      <c r="G6" s="2"/>
      <c r="H6" s="3"/>
      <c r="I6" s="3"/>
      <c r="J6" s="3"/>
      <c r="K6" s="2"/>
      <c r="L6" s="2"/>
      <c r="M6" s="2"/>
      <c r="N6" s="2"/>
      <c r="O6" s="2"/>
      <c r="P6" s="2"/>
      <c r="Q6" s="2"/>
      <c r="R6" s="2"/>
      <c r="S6" s="2"/>
      <c r="T6" s="2"/>
      <c r="U6" s="4"/>
      <c r="V6" s="2"/>
      <c r="W6" s="4"/>
      <c r="X6" s="2"/>
    </row>
    <row r="7" spans="1:24" ht="28.5" customHeight="1" thickBot="1" x14ac:dyDescent="0.25">
      <c r="A7" s="11" t="s">
        <v>7</v>
      </c>
      <c r="B7" s="12"/>
      <c r="C7" s="12"/>
      <c r="D7" s="12"/>
      <c r="E7" s="12"/>
      <c r="F7" s="12"/>
      <c r="G7" s="12"/>
      <c r="H7" s="12"/>
      <c r="I7" s="12"/>
      <c r="J7" s="13"/>
      <c r="K7" s="14" t="s">
        <v>8</v>
      </c>
      <c r="L7" s="15" t="s">
        <v>9</v>
      </c>
      <c r="M7" s="16"/>
      <c r="N7" s="14" t="s">
        <v>10</v>
      </c>
      <c r="O7" s="14" t="s">
        <v>11</v>
      </c>
      <c r="P7" s="11" t="s">
        <v>12</v>
      </c>
      <c r="Q7" s="13"/>
      <c r="R7" s="14" t="s">
        <v>13</v>
      </c>
      <c r="S7" s="11" t="s">
        <v>14</v>
      </c>
      <c r="T7" s="12"/>
      <c r="U7" s="12"/>
      <c r="V7" s="12"/>
      <c r="W7" s="12"/>
      <c r="X7" s="13"/>
    </row>
    <row r="8" spans="1:24" ht="28.5" customHeight="1" x14ac:dyDescent="0.2">
      <c r="A8" s="17" t="s">
        <v>15</v>
      </c>
      <c r="B8" s="18"/>
      <c r="C8" s="19" t="s">
        <v>16</v>
      </c>
      <c r="D8" s="19" t="s">
        <v>17</v>
      </c>
      <c r="E8" s="20" t="s">
        <v>18</v>
      </c>
      <c r="F8" s="21"/>
      <c r="G8" s="19" t="s">
        <v>19</v>
      </c>
      <c r="H8" s="22" t="s">
        <v>20</v>
      </c>
      <c r="I8" s="23"/>
      <c r="J8" s="19" t="s">
        <v>21</v>
      </c>
      <c r="K8" s="24"/>
      <c r="L8" s="25" t="s">
        <v>22</v>
      </c>
      <c r="M8" s="25" t="s">
        <v>23</v>
      </c>
      <c r="N8" s="24"/>
      <c r="O8" s="24"/>
      <c r="P8" s="26" t="s">
        <v>24</v>
      </c>
      <c r="Q8" s="26" t="s">
        <v>25</v>
      </c>
      <c r="R8" s="24"/>
      <c r="S8" s="27" t="s">
        <v>26</v>
      </c>
      <c r="T8" s="28" t="s">
        <v>27</v>
      </c>
      <c r="U8" s="27" t="s">
        <v>28</v>
      </c>
      <c r="V8" s="29" t="s">
        <v>27</v>
      </c>
      <c r="W8" s="30" t="s">
        <v>29</v>
      </c>
      <c r="X8" s="29" t="s">
        <v>27</v>
      </c>
    </row>
    <row r="9" spans="1:24" ht="28.5" customHeight="1" thickBot="1" x14ac:dyDescent="0.25">
      <c r="A9" s="31" t="s">
        <v>30</v>
      </c>
      <c r="B9" s="31" t="s">
        <v>31</v>
      </c>
      <c r="C9" s="32"/>
      <c r="D9" s="32"/>
      <c r="E9" s="33" t="s">
        <v>32</v>
      </c>
      <c r="F9" s="33" t="s">
        <v>33</v>
      </c>
      <c r="G9" s="32"/>
      <c r="H9" s="33" t="s">
        <v>30</v>
      </c>
      <c r="I9" s="33" t="s">
        <v>31</v>
      </c>
      <c r="J9" s="32"/>
      <c r="K9" s="31" t="s">
        <v>34</v>
      </c>
      <c r="L9" s="34" t="s">
        <v>35</v>
      </c>
      <c r="M9" s="34" t="s">
        <v>36</v>
      </c>
      <c r="N9" s="34" t="s">
        <v>37</v>
      </c>
      <c r="O9" s="34" t="s">
        <v>38</v>
      </c>
      <c r="P9" s="34" t="s">
        <v>39</v>
      </c>
      <c r="Q9" s="34" t="s">
        <v>40</v>
      </c>
      <c r="R9" s="31" t="s">
        <v>41</v>
      </c>
      <c r="S9" s="35" t="s">
        <v>42</v>
      </c>
      <c r="T9" s="36" t="s">
        <v>43</v>
      </c>
      <c r="U9" s="35" t="s">
        <v>44</v>
      </c>
      <c r="V9" s="36" t="s">
        <v>45</v>
      </c>
      <c r="W9" s="37" t="s">
        <v>46</v>
      </c>
      <c r="X9" s="36" t="s">
        <v>47</v>
      </c>
    </row>
    <row r="10" spans="1:24" ht="28.5" customHeight="1" x14ac:dyDescent="0.2">
      <c r="A10" s="38" t="str">
        <f>+'[1]Access-Dez'!A10</f>
        <v>11101</v>
      </c>
      <c r="B10" s="39" t="str">
        <f>+'[1]Access-Dez'!B10</f>
        <v>SUPERIOR TRIBUNAL DE JUSTICA</v>
      </c>
      <c r="C10" s="38" t="str">
        <f>CONCATENATE('[1]Access-Dez'!C10,".",'[1]Access-Dez'!D10)</f>
        <v>02.128</v>
      </c>
      <c r="D10" s="38" t="str">
        <f>CONCATENATE('[1]Access-Dez'!E10,".",'[1]Access-Dez'!G10)</f>
        <v>0033.20G2</v>
      </c>
      <c r="E10" s="39" t="str">
        <f>+'[1]Access-Dez'!F10</f>
        <v>PROGRAMA DE GESTAO E MANUTENCAO DO PODER JUDICIARIO</v>
      </c>
      <c r="F10" s="40" t="str">
        <f>+'[1]Access-Dez'!H10</f>
        <v>FORMACAO E APERFEICOAMENTO DE MAGISTRADOS</v>
      </c>
      <c r="G10" s="38" t="str">
        <f>IF('[1]Access-Dez'!I10="1","F","S")</f>
        <v>F</v>
      </c>
      <c r="H10" s="38" t="str">
        <f>+'[1]Access-Dez'!J10</f>
        <v>1000</v>
      </c>
      <c r="I10" s="41" t="str">
        <f>+'[1]Access-Dez'!K10</f>
        <v>RECURSOS LIVRES DA UNIAO</v>
      </c>
      <c r="J10" s="38" t="str">
        <f>+'[1]Access-Dez'!L10</f>
        <v>3</v>
      </c>
      <c r="K10" s="42"/>
      <c r="L10" s="42"/>
      <c r="M10" s="42"/>
      <c r="N10" s="42">
        <f>+K10+L10-M10</f>
        <v>0</v>
      </c>
      <c r="O10" s="42">
        <f>'[1]Access-Dez'!P10</f>
        <v>0</v>
      </c>
      <c r="P10" s="42">
        <f>'[1]Access-Dez'!M10-'[1]Access-Dez'!N10</f>
        <v>0</v>
      </c>
      <c r="Q10" s="43">
        <f>'[1]Access-Dez'!O10</f>
        <v>122475</v>
      </c>
      <c r="R10" s="44">
        <f>N10-O10+P10+Q10</f>
        <v>122475</v>
      </c>
      <c r="S10" s="42">
        <f>'[1]Access-Dez'!Q10</f>
        <v>122475</v>
      </c>
      <c r="T10" s="45">
        <f>IF(R10&gt;0,S10/R10,0)</f>
        <v>1</v>
      </c>
      <c r="U10" s="42">
        <f>'[1]Access-Dez'!R10</f>
        <v>122475</v>
      </c>
      <c r="V10" s="45">
        <f>IF(R10&gt;0,U10/R10,0)</f>
        <v>1</v>
      </c>
      <c r="W10" s="42">
        <f>'[1]Access-Dez'!S10</f>
        <v>111090</v>
      </c>
      <c r="X10" s="45">
        <f>IF(R10&gt;0,W10/R10,0)</f>
        <v>0.90704225352112677</v>
      </c>
    </row>
    <row r="11" spans="1:24" ht="28.5" customHeight="1" x14ac:dyDescent="0.2">
      <c r="A11" s="46" t="str">
        <f>+'[1]Access-Dez'!A11</f>
        <v>12101</v>
      </c>
      <c r="B11" s="47" t="str">
        <f>+'[1]Access-Dez'!B11</f>
        <v>JUSTICA FEDERAL DE PRIMEIRO GRAU</v>
      </c>
      <c r="C11" s="46" t="str">
        <f>CONCATENATE('[1]Access-Dez'!C11,".",'[1]Access-Dez'!D11)</f>
        <v>02.061</v>
      </c>
      <c r="D11" s="46" t="str">
        <f>CONCATENATE('[1]Access-Dez'!E11,".",'[1]Access-Dez'!G11)</f>
        <v>0033.4224</v>
      </c>
      <c r="E11" s="47" t="str">
        <f>+'[1]Access-Dez'!F11</f>
        <v>PROGRAMA DE GESTAO E MANUTENCAO DO PODER JUDICIARIO</v>
      </c>
      <c r="F11" s="48" t="str">
        <f>+'[1]Access-Dez'!H11</f>
        <v>ASSISTENCIA JURIDICA A PESSOAS CARENTES</v>
      </c>
      <c r="G11" s="46" t="str">
        <f>IF('[1]Access-Dez'!I11="1","F","S")</f>
        <v>F</v>
      </c>
      <c r="H11" s="46" t="str">
        <f>+'[1]Access-Dez'!J11</f>
        <v>1000</v>
      </c>
      <c r="I11" s="49" t="str">
        <f>+'[1]Access-Dez'!K11</f>
        <v>RECURSOS LIVRES DA UNIAO</v>
      </c>
      <c r="J11" s="46" t="str">
        <f>+'[1]Access-Dez'!L11</f>
        <v>3</v>
      </c>
      <c r="K11" s="42"/>
      <c r="L11" s="42"/>
      <c r="M11" s="42"/>
      <c r="N11" s="42">
        <f t="shared" ref="N11:N28" si="0">+K11+L11-M11</f>
        <v>0</v>
      </c>
      <c r="O11" s="42">
        <f>'[1]Access-Dez'!P11</f>
        <v>0</v>
      </c>
      <c r="P11" s="42">
        <f>'[1]Access-Dez'!M11-'[1]Access-Dez'!N11</f>
        <v>0</v>
      </c>
      <c r="Q11" s="42">
        <f>'[1]Access-Dez'!O11</f>
        <v>0</v>
      </c>
      <c r="R11" s="44">
        <f t="shared" ref="R11:R28" si="1">N11-O11+P11+Q11</f>
        <v>0</v>
      </c>
      <c r="S11" s="42">
        <f>'[1]Access-Dez'!Q11</f>
        <v>0</v>
      </c>
      <c r="T11" s="45">
        <f t="shared" ref="T11:T29" si="2">IF(R11&gt;0,S11/R11,0)</f>
        <v>0</v>
      </c>
      <c r="U11" s="42">
        <f>'[1]Access-Dez'!R11</f>
        <v>0</v>
      </c>
      <c r="V11" s="45">
        <f t="shared" ref="V11:V29" si="3">IF(R11&gt;0,U11/R11,0)</f>
        <v>0</v>
      </c>
      <c r="W11" s="42">
        <f>'[1]Access-Dez'!S11</f>
        <v>0</v>
      </c>
      <c r="X11" s="45">
        <f t="shared" ref="X11:X29" si="4">IF(R11&gt;0,W11/R11,0)</f>
        <v>0</v>
      </c>
    </row>
    <row r="12" spans="1:24" ht="28.5" customHeight="1" x14ac:dyDescent="0.2">
      <c r="A12" s="46" t="str">
        <f>+'[1]Access-Dez'!A12</f>
        <v>12101</v>
      </c>
      <c r="B12" s="47" t="str">
        <f>+'[1]Access-Dez'!B12</f>
        <v>JUSTICA FEDERAL DE PRIMEIRO GRAU</v>
      </c>
      <c r="C12" s="46" t="str">
        <f>CONCATENATE('[1]Access-Dez'!C12,".",'[1]Access-Dez'!D12)</f>
        <v>02.061</v>
      </c>
      <c r="D12" s="46" t="str">
        <f>CONCATENATE('[1]Access-Dez'!E12,".",'[1]Access-Dez'!G12)</f>
        <v>0033.4257</v>
      </c>
      <c r="E12" s="47" t="str">
        <f>+'[1]Access-Dez'!F12</f>
        <v>PROGRAMA DE GESTAO E MANUTENCAO DO PODER JUDICIARIO</v>
      </c>
      <c r="F12" s="48" t="str">
        <f>+'[1]Access-Dez'!H12</f>
        <v>JULGAMENTO DE CAUSAS NA JUSTICA FEDERAL</v>
      </c>
      <c r="G12" s="46" t="str">
        <f>IF('[1]Access-Dez'!I12="1","F","S")</f>
        <v>F</v>
      </c>
      <c r="H12" s="46" t="str">
        <f>+'[1]Access-Dez'!J12</f>
        <v>1000</v>
      </c>
      <c r="I12" s="49" t="str">
        <f>+'[1]Access-Dez'!K12</f>
        <v>RECURSOS LIVRES DA UNIAO</v>
      </c>
      <c r="J12" s="46" t="str">
        <f>+'[1]Access-Dez'!L12</f>
        <v>3</v>
      </c>
      <c r="K12" s="42"/>
      <c r="L12" s="42"/>
      <c r="M12" s="42"/>
      <c r="N12" s="42">
        <f t="shared" si="0"/>
        <v>0</v>
      </c>
      <c r="O12" s="42">
        <f>'[1]Access-Dez'!P12</f>
        <v>0</v>
      </c>
      <c r="P12" s="42">
        <f>'[1]Access-Dez'!M12-'[1]Access-Dez'!N12</f>
        <v>63317.21</v>
      </c>
      <c r="Q12" s="42">
        <f>'[1]Access-Dez'!O12</f>
        <v>0</v>
      </c>
      <c r="R12" s="44">
        <f t="shared" si="1"/>
        <v>63317.21</v>
      </c>
      <c r="S12" s="42">
        <f>'[1]Access-Dez'!Q12</f>
        <v>58678.33</v>
      </c>
      <c r="T12" s="45">
        <f t="shared" si="2"/>
        <v>0.92673587481191921</v>
      </c>
      <c r="U12" s="42">
        <f>'[1]Access-Dez'!R12</f>
        <v>58678.33</v>
      </c>
      <c r="V12" s="45">
        <f t="shared" si="3"/>
        <v>0.92673587481191921</v>
      </c>
      <c r="W12" s="42">
        <f>'[1]Access-Dez'!S12</f>
        <v>58678.33</v>
      </c>
      <c r="X12" s="45">
        <f t="shared" si="4"/>
        <v>0.92673587481191921</v>
      </c>
    </row>
    <row r="13" spans="1:24" ht="28.5" customHeight="1" x14ac:dyDescent="0.2">
      <c r="A13" s="50" t="str">
        <f>+'[1]Access-Dez'!A13</f>
        <v>12101</v>
      </c>
      <c r="B13" s="51" t="str">
        <f>+'[1]Access-Dez'!B13</f>
        <v>JUSTICA FEDERAL DE PRIMEIRO GRAU</v>
      </c>
      <c r="C13" s="52" t="str">
        <f>CONCATENATE('[1]Access-Dez'!C13,".",'[1]Access-Dez'!D13)</f>
        <v>02.331</v>
      </c>
      <c r="D13" s="52" t="str">
        <f>CONCATENATE('[1]Access-Dez'!E13,".",'[1]Access-Dez'!G13)</f>
        <v>0033.2004</v>
      </c>
      <c r="E13" s="51" t="str">
        <f>+'[1]Access-Dez'!F13</f>
        <v>PROGRAMA DE GESTAO E MANUTENCAO DO PODER JUDICIARIO</v>
      </c>
      <c r="F13" s="53" t="str">
        <f>+'[1]Access-Dez'!H13</f>
        <v>ASSISTENCIA MEDICA E ODONTOLOGICA AOS SERVIDORES CIVIS, EMPR</v>
      </c>
      <c r="G13" s="50" t="str">
        <f>IF('[1]Access-Dez'!I13="1","F","S")</f>
        <v>F</v>
      </c>
      <c r="H13" s="50" t="str">
        <f>+'[1]Access-Dez'!J13</f>
        <v>1000</v>
      </c>
      <c r="I13" s="54" t="str">
        <f>+'[1]Access-Dez'!K13</f>
        <v>RECURSOS LIVRES DA UNIAO</v>
      </c>
      <c r="J13" s="50" t="str">
        <f>+'[1]Access-Dez'!L13</f>
        <v>3</v>
      </c>
      <c r="K13" s="42"/>
      <c r="L13" s="42"/>
      <c r="M13" s="42"/>
      <c r="N13" s="42">
        <f t="shared" si="0"/>
        <v>0</v>
      </c>
      <c r="O13" s="42">
        <f>'[1]Access-Dez'!P13</f>
        <v>0</v>
      </c>
      <c r="P13" s="42">
        <f>'[1]Access-Dez'!M13-'[1]Access-Dez'!N13</f>
        <v>0</v>
      </c>
      <c r="Q13" s="42">
        <f>'[1]Access-Dez'!O13</f>
        <v>0</v>
      </c>
      <c r="R13" s="44">
        <f t="shared" si="1"/>
        <v>0</v>
      </c>
      <c r="S13" s="42">
        <f>'[1]Access-Dez'!Q13</f>
        <v>0</v>
      </c>
      <c r="T13" s="45">
        <f t="shared" si="2"/>
        <v>0</v>
      </c>
      <c r="U13" s="42">
        <f>'[1]Access-Dez'!R13</f>
        <v>0</v>
      </c>
      <c r="V13" s="45">
        <f t="shared" si="3"/>
        <v>0</v>
      </c>
      <c r="W13" s="42">
        <f>'[1]Access-Dez'!S13</f>
        <v>0</v>
      </c>
      <c r="X13" s="45">
        <f t="shared" si="4"/>
        <v>0</v>
      </c>
    </row>
    <row r="14" spans="1:24" ht="28.5" customHeight="1" x14ac:dyDescent="0.2">
      <c r="A14" s="46" t="str">
        <f>+'[1]Access-Dez'!A14</f>
        <v>12104</v>
      </c>
      <c r="B14" s="47" t="str">
        <f>+'[1]Access-Dez'!B14</f>
        <v>TRIBUNAL REGIONAL FEDERAL DA 3A. REGIAO</v>
      </c>
      <c r="C14" s="46" t="str">
        <f>CONCATENATE('[1]Access-Dez'!C14,".",'[1]Access-Dez'!D14)</f>
        <v>02.061</v>
      </c>
      <c r="D14" s="46" t="str">
        <f>CONCATENATE('[1]Access-Dez'!E14,".",'[1]Access-Dez'!G14)</f>
        <v>0033.4224</v>
      </c>
      <c r="E14" s="47" t="str">
        <f>+'[1]Access-Dez'!F14</f>
        <v>PROGRAMA DE GESTAO E MANUTENCAO DO PODER JUDICIARIO</v>
      </c>
      <c r="F14" s="55" t="str">
        <f>+'[1]Access-Dez'!H14</f>
        <v>ASSISTENCIA JURIDICA A PESSOAS CARENTES</v>
      </c>
      <c r="G14" s="46" t="str">
        <f>IF('[1]Access-Dez'!I14="1","F","S")</f>
        <v>F</v>
      </c>
      <c r="H14" s="46" t="str">
        <f>+'[1]Access-Dez'!J14</f>
        <v>1000</v>
      </c>
      <c r="I14" s="47" t="str">
        <f>+'[1]Access-Dez'!K14</f>
        <v>RECURSOS LIVRES DA UNIAO</v>
      </c>
      <c r="J14" s="46" t="str">
        <f>+'[1]Access-Dez'!L14</f>
        <v>3</v>
      </c>
      <c r="K14" s="42"/>
      <c r="L14" s="42"/>
      <c r="M14" s="42"/>
      <c r="N14" s="42">
        <f t="shared" si="0"/>
        <v>0</v>
      </c>
      <c r="O14" s="42">
        <f>'[1]Access-Dez'!P14</f>
        <v>0</v>
      </c>
      <c r="P14" s="42">
        <f>'[1]Access-Dez'!M14-'[1]Access-Dez'!N14</f>
        <v>10000</v>
      </c>
      <c r="Q14" s="42">
        <f>'[1]Access-Dez'!O14</f>
        <v>0</v>
      </c>
      <c r="R14" s="44">
        <f t="shared" si="1"/>
        <v>10000</v>
      </c>
      <c r="S14" s="42">
        <f>'[1]Access-Dez'!Q14</f>
        <v>644.20000000000005</v>
      </c>
      <c r="T14" s="45">
        <f t="shared" si="2"/>
        <v>6.4420000000000005E-2</v>
      </c>
      <c r="U14" s="42">
        <f>'[1]Access-Dez'!R14</f>
        <v>536.83000000000004</v>
      </c>
      <c r="V14" s="45">
        <f t="shared" si="3"/>
        <v>5.3683000000000002E-2</v>
      </c>
      <c r="W14" s="42">
        <f>'[1]Access-Dez'!S14</f>
        <v>477.78</v>
      </c>
      <c r="X14" s="45">
        <f t="shared" si="4"/>
        <v>4.7777999999999994E-2</v>
      </c>
    </row>
    <row r="15" spans="1:24" ht="28.5" customHeight="1" x14ac:dyDescent="0.2">
      <c r="A15" s="46" t="str">
        <f>+'[1]Access-Dez'!A15</f>
        <v>12104</v>
      </c>
      <c r="B15" s="47" t="str">
        <f>+'[1]Access-Dez'!B15</f>
        <v>TRIBUNAL REGIONAL FEDERAL DA 3A. REGIAO</v>
      </c>
      <c r="C15" s="46" t="str">
        <f>CONCATENATE('[1]Access-Dez'!C15,".",'[1]Access-Dez'!D15)</f>
        <v>02.061</v>
      </c>
      <c r="D15" s="46" t="str">
        <f>CONCATENATE('[1]Access-Dez'!E15,".",'[1]Access-Dez'!G15)</f>
        <v>0033.4257</v>
      </c>
      <c r="E15" s="47" t="str">
        <f>+'[1]Access-Dez'!F15</f>
        <v>PROGRAMA DE GESTAO E MANUTENCAO DO PODER JUDICIARIO</v>
      </c>
      <c r="F15" s="55" t="str">
        <f>+'[1]Access-Dez'!H15</f>
        <v>JULGAMENTO DE CAUSAS NA JUSTICA FEDERAL</v>
      </c>
      <c r="G15" s="46" t="str">
        <f>IF('[1]Access-Dez'!I15="1","F","S")</f>
        <v>F</v>
      </c>
      <c r="H15" s="46" t="str">
        <f>+'[1]Access-Dez'!J15</f>
        <v>1000</v>
      </c>
      <c r="I15" s="47" t="str">
        <f>+'[1]Access-Dez'!K15</f>
        <v>RECURSOS LIVRES DA UNIAO</v>
      </c>
      <c r="J15" s="46" t="str">
        <f>+'[1]Access-Dez'!L15</f>
        <v>4</v>
      </c>
      <c r="K15" s="42"/>
      <c r="L15" s="42"/>
      <c r="M15" s="42"/>
      <c r="N15" s="42">
        <f t="shared" si="0"/>
        <v>0</v>
      </c>
      <c r="O15" s="42">
        <f>'[1]Access-Dez'!P15</f>
        <v>0</v>
      </c>
      <c r="P15" s="42">
        <f>'[1]Access-Dez'!M15-'[1]Access-Dez'!N15</f>
        <v>11619892.49</v>
      </c>
      <c r="Q15" s="42">
        <f>'[1]Access-Dez'!O15</f>
        <v>0</v>
      </c>
      <c r="R15" s="44">
        <f t="shared" si="1"/>
        <v>11619892.49</v>
      </c>
      <c r="S15" s="42">
        <f>'[1]Access-Dez'!Q15</f>
        <v>11240370.140000001</v>
      </c>
      <c r="T15" s="45">
        <f t="shared" si="2"/>
        <v>0.9673385661419317</v>
      </c>
      <c r="U15" s="42">
        <f>'[1]Access-Dez'!R15</f>
        <v>4058098.55</v>
      </c>
      <c r="V15" s="45">
        <f t="shared" si="3"/>
        <v>0.34923718558432204</v>
      </c>
      <c r="W15" s="42">
        <f>'[1]Access-Dez'!S15</f>
        <v>4031898.72</v>
      </c>
      <c r="X15" s="45">
        <f t="shared" si="4"/>
        <v>0.34698244613449086</v>
      </c>
    </row>
    <row r="16" spans="1:24" ht="28.5" customHeight="1" x14ac:dyDescent="0.2">
      <c r="A16" s="46" t="str">
        <f>+'[1]Access-Dez'!A16</f>
        <v>12104</v>
      </c>
      <c r="B16" s="47" t="str">
        <f>+'[1]Access-Dez'!B16</f>
        <v>TRIBUNAL REGIONAL FEDERAL DA 3A. REGIAO</v>
      </c>
      <c r="C16" s="46" t="str">
        <f>CONCATENATE('[1]Access-Dez'!C16,".",'[1]Access-Dez'!D16)</f>
        <v>02.061</v>
      </c>
      <c r="D16" s="46" t="str">
        <f>CONCATENATE('[1]Access-Dez'!E16,".",'[1]Access-Dez'!G16)</f>
        <v>0033.4257</v>
      </c>
      <c r="E16" s="47" t="str">
        <f>+'[1]Access-Dez'!F16</f>
        <v>PROGRAMA DE GESTAO E MANUTENCAO DO PODER JUDICIARIO</v>
      </c>
      <c r="F16" s="47" t="str">
        <f>+'[1]Access-Dez'!H16</f>
        <v>JULGAMENTO DE CAUSAS NA JUSTICA FEDERAL</v>
      </c>
      <c r="G16" s="46" t="str">
        <f>IF('[1]Access-Dez'!I16="1","F","S")</f>
        <v>F</v>
      </c>
      <c r="H16" s="46" t="str">
        <f>+'[1]Access-Dez'!J16</f>
        <v>1000</v>
      </c>
      <c r="I16" s="47" t="str">
        <f>+'[1]Access-Dez'!K16</f>
        <v>RECURSOS LIVRES DA UNIAO</v>
      </c>
      <c r="J16" s="46" t="str">
        <f>+'[1]Access-Dez'!L16</f>
        <v>3</v>
      </c>
      <c r="K16" s="42"/>
      <c r="L16" s="42"/>
      <c r="M16" s="42"/>
      <c r="N16" s="42">
        <f t="shared" si="0"/>
        <v>0</v>
      </c>
      <c r="O16" s="42">
        <f>'[1]Access-Dez'!P16</f>
        <v>0</v>
      </c>
      <c r="P16" s="42">
        <f>'[1]Access-Dez'!M16-'[1]Access-Dez'!N16</f>
        <v>52643220.200000003</v>
      </c>
      <c r="Q16" s="42">
        <f>'[1]Access-Dez'!O16</f>
        <v>0</v>
      </c>
      <c r="R16" s="44">
        <f t="shared" si="1"/>
        <v>52643220.200000003</v>
      </c>
      <c r="S16" s="42">
        <f>'[1]Access-Dez'!Q16</f>
        <v>51912655.43</v>
      </c>
      <c r="T16" s="45">
        <f t="shared" si="2"/>
        <v>0.98612233888382073</v>
      </c>
      <c r="U16" s="42">
        <f>'[1]Access-Dez'!R16</f>
        <v>42172465.799999997</v>
      </c>
      <c r="V16" s="45">
        <f t="shared" si="3"/>
        <v>0.80109965993303722</v>
      </c>
      <c r="W16" s="42">
        <f>'[1]Access-Dez'!S16</f>
        <v>41328373.590000004</v>
      </c>
      <c r="X16" s="45">
        <f t="shared" si="4"/>
        <v>0.78506545444953613</v>
      </c>
    </row>
    <row r="17" spans="1:24" ht="28.5" customHeight="1" x14ac:dyDescent="0.2">
      <c r="A17" s="46" t="str">
        <f>+'[1]Access-Dez'!A17</f>
        <v>12104</v>
      </c>
      <c r="B17" s="47" t="str">
        <f>+'[1]Access-Dez'!B17</f>
        <v>TRIBUNAL REGIONAL FEDERAL DA 3A. REGIAO</v>
      </c>
      <c r="C17" s="46" t="str">
        <f>CONCATENATE('[1]Access-Dez'!C17,".",'[1]Access-Dez'!D17)</f>
        <v>02.061</v>
      </c>
      <c r="D17" s="46" t="str">
        <f>CONCATENATE('[1]Access-Dez'!E17,".",'[1]Access-Dez'!G17)</f>
        <v>0033.4257</v>
      </c>
      <c r="E17" s="47" t="str">
        <f>+'[1]Access-Dez'!F17</f>
        <v>PROGRAMA DE GESTAO E MANUTENCAO DO PODER JUDICIARIO</v>
      </c>
      <c r="F17" s="47" t="str">
        <f>+'[1]Access-Dez'!H17</f>
        <v>JULGAMENTO DE CAUSAS NA JUSTICA FEDERAL</v>
      </c>
      <c r="G17" s="46" t="str">
        <f>IF('[1]Access-Dez'!I17="1","F","S")</f>
        <v>F</v>
      </c>
      <c r="H17" s="46" t="str">
        <f>+'[1]Access-Dez'!J17</f>
        <v>1027</v>
      </c>
      <c r="I17" s="47" t="str">
        <f>+'[1]Access-Dez'!K17</f>
        <v>SERV.AFETOS AS ATIVID.ESPECIFICAS DA JUSTICA</v>
      </c>
      <c r="J17" s="46" t="str">
        <f>+'[1]Access-Dez'!L17</f>
        <v>3</v>
      </c>
      <c r="K17" s="42"/>
      <c r="L17" s="42"/>
      <c r="M17" s="42"/>
      <c r="N17" s="42">
        <f t="shared" si="0"/>
        <v>0</v>
      </c>
      <c r="O17" s="42">
        <f>'[1]Access-Dez'!P17</f>
        <v>0</v>
      </c>
      <c r="P17" s="42">
        <f>'[1]Access-Dez'!M17-'[1]Access-Dez'!N17</f>
        <v>15981502</v>
      </c>
      <c r="Q17" s="42">
        <f>'[1]Access-Dez'!O17</f>
        <v>0</v>
      </c>
      <c r="R17" s="42">
        <f t="shared" si="1"/>
        <v>15981502</v>
      </c>
      <c r="S17" s="42">
        <f>'[1]Access-Dez'!Q17</f>
        <v>15972201.73</v>
      </c>
      <c r="T17" s="45">
        <f t="shared" si="2"/>
        <v>0.99941806032999903</v>
      </c>
      <c r="U17" s="42">
        <f>'[1]Access-Dez'!R17</f>
        <v>14902877.83</v>
      </c>
      <c r="V17" s="45">
        <f t="shared" si="3"/>
        <v>0.93250796014041737</v>
      </c>
      <c r="W17" s="42">
        <f>'[1]Access-Dez'!S17</f>
        <v>14502595.539999999</v>
      </c>
      <c r="X17" s="45">
        <f t="shared" si="4"/>
        <v>0.90746136001484712</v>
      </c>
    </row>
    <row r="18" spans="1:24" ht="28.5" customHeight="1" x14ac:dyDescent="0.2">
      <c r="A18" s="46" t="str">
        <f>+'[1]Access-Dez'!A18</f>
        <v>12104</v>
      </c>
      <c r="B18" s="47" t="str">
        <f>+'[1]Access-Dez'!B18</f>
        <v>TRIBUNAL REGIONAL FEDERAL DA 3A. REGIAO</v>
      </c>
      <c r="C18" s="46" t="str">
        <f>CONCATENATE('[1]Access-Dez'!C18,".",'[1]Access-Dez'!D18)</f>
        <v>02.122</v>
      </c>
      <c r="D18" s="46" t="str">
        <f>CONCATENATE('[1]Access-Dez'!E18,".",'[1]Access-Dez'!G18)</f>
        <v>0033.20TP</v>
      </c>
      <c r="E18" s="47" t="str">
        <f>+'[1]Access-Dez'!F18</f>
        <v>PROGRAMA DE GESTAO E MANUTENCAO DO PODER JUDICIARIO</v>
      </c>
      <c r="F18" s="47" t="str">
        <f>+'[1]Access-Dez'!H18</f>
        <v>ATIVOS CIVIS DA UNIAO</v>
      </c>
      <c r="G18" s="46" t="str">
        <f>IF('[1]Access-Dez'!I18="1","F","S")</f>
        <v>F</v>
      </c>
      <c r="H18" s="46" t="str">
        <f>+'[1]Access-Dez'!J18</f>
        <v>1000</v>
      </c>
      <c r="I18" s="47" t="str">
        <f>+'[1]Access-Dez'!K18</f>
        <v>RECURSOS LIVRES DA UNIAO</v>
      </c>
      <c r="J18" s="46" t="str">
        <f>+'[1]Access-Dez'!L18</f>
        <v>1</v>
      </c>
      <c r="K18" s="42"/>
      <c r="L18" s="42"/>
      <c r="M18" s="42"/>
      <c r="N18" s="42">
        <f t="shared" si="0"/>
        <v>0</v>
      </c>
      <c r="O18" s="42">
        <f>'[1]Access-Dez'!P18</f>
        <v>0</v>
      </c>
      <c r="P18" s="42">
        <f>'[1]Access-Dez'!M18-'[1]Access-Dez'!N18</f>
        <v>537252771</v>
      </c>
      <c r="Q18" s="42">
        <f>'[1]Access-Dez'!O18</f>
        <v>0</v>
      </c>
      <c r="R18" s="42">
        <f t="shared" si="1"/>
        <v>537252771</v>
      </c>
      <c r="S18" s="42">
        <f>'[1]Access-Dez'!Q18</f>
        <v>537252771</v>
      </c>
      <c r="T18" s="45">
        <f t="shared" si="2"/>
        <v>1</v>
      </c>
      <c r="U18" s="42">
        <f>'[1]Access-Dez'!R18</f>
        <v>535132509.75</v>
      </c>
      <c r="V18" s="45">
        <f t="shared" si="3"/>
        <v>0.99605351267699649</v>
      </c>
      <c r="W18" s="42">
        <f>'[1]Access-Dez'!S18</f>
        <v>527051191.13</v>
      </c>
      <c r="X18" s="45">
        <f t="shared" si="4"/>
        <v>0.98101158259079502</v>
      </c>
    </row>
    <row r="19" spans="1:24" ht="28.5" customHeight="1" x14ac:dyDescent="0.2">
      <c r="A19" s="46" t="str">
        <f>+'[1]Access-Dez'!A19</f>
        <v>12104</v>
      </c>
      <c r="B19" s="47" t="str">
        <f>+'[1]Access-Dez'!B19</f>
        <v>TRIBUNAL REGIONAL FEDERAL DA 3A. REGIAO</v>
      </c>
      <c r="C19" s="46" t="str">
        <f>CONCATENATE('[1]Access-Dez'!C19,".",'[1]Access-Dez'!D19)</f>
        <v>02.122</v>
      </c>
      <c r="D19" s="46" t="str">
        <f>CONCATENATE('[1]Access-Dez'!E19,".",'[1]Access-Dez'!G19)</f>
        <v>0033.216H</v>
      </c>
      <c r="E19" s="47" t="str">
        <f>+'[1]Access-Dez'!F19</f>
        <v>PROGRAMA DE GESTAO E MANUTENCAO DO PODER JUDICIARIO</v>
      </c>
      <c r="F19" s="47" t="str">
        <f>+'[1]Access-Dez'!H19</f>
        <v>AJUDA DE CUSTO PARA MORADIA OU AUXILIO-MORADIA A AGENTES PUB</v>
      </c>
      <c r="G19" s="46" t="str">
        <f>IF('[1]Access-Dez'!I19="1","F","S")</f>
        <v>F</v>
      </c>
      <c r="H19" s="46" t="str">
        <f>+'[1]Access-Dez'!J19</f>
        <v>1000</v>
      </c>
      <c r="I19" s="47" t="str">
        <f>+'[1]Access-Dez'!K19</f>
        <v>RECURSOS LIVRES DA UNIAO</v>
      </c>
      <c r="J19" s="46" t="str">
        <f>+'[1]Access-Dez'!L19</f>
        <v>3</v>
      </c>
      <c r="K19" s="42"/>
      <c r="L19" s="42"/>
      <c r="M19" s="42"/>
      <c r="N19" s="42">
        <f t="shared" si="0"/>
        <v>0</v>
      </c>
      <c r="O19" s="42">
        <f>'[1]Access-Dez'!P19</f>
        <v>0</v>
      </c>
      <c r="P19" s="42">
        <f>'[1]Access-Dez'!M19-'[1]Access-Dez'!N19</f>
        <v>59000</v>
      </c>
      <c r="Q19" s="42">
        <f>'[1]Access-Dez'!O19</f>
        <v>0</v>
      </c>
      <c r="R19" s="42">
        <f t="shared" si="1"/>
        <v>59000</v>
      </c>
      <c r="S19" s="42">
        <f>'[1]Access-Dez'!Q19</f>
        <v>59000</v>
      </c>
      <c r="T19" s="45">
        <f t="shared" si="2"/>
        <v>1</v>
      </c>
      <c r="U19" s="42">
        <f>'[1]Access-Dez'!R19</f>
        <v>58063.06</v>
      </c>
      <c r="V19" s="45">
        <f t="shared" si="3"/>
        <v>0.98411966101694914</v>
      </c>
      <c r="W19" s="42">
        <f>'[1]Access-Dez'!S19</f>
        <v>58063.06</v>
      </c>
      <c r="X19" s="45">
        <f t="shared" si="4"/>
        <v>0.98411966101694914</v>
      </c>
    </row>
    <row r="20" spans="1:24" ht="28.5" customHeight="1" x14ac:dyDescent="0.2">
      <c r="A20" s="46" t="str">
        <f>+'[1]Access-Dez'!A20</f>
        <v>12104</v>
      </c>
      <c r="B20" s="47" t="str">
        <f>+'[1]Access-Dez'!B20</f>
        <v>TRIBUNAL REGIONAL FEDERAL DA 3A. REGIAO</v>
      </c>
      <c r="C20" s="46" t="str">
        <f>CONCATENATE('[1]Access-Dez'!C20,".",'[1]Access-Dez'!D20)</f>
        <v>02.122</v>
      </c>
      <c r="D20" s="46" t="str">
        <f>CONCATENATE('[1]Access-Dez'!E20,".",'[1]Access-Dez'!G20)</f>
        <v>0033.219Z</v>
      </c>
      <c r="E20" s="47" t="str">
        <f>+'[1]Access-Dez'!F20</f>
        <v>PROGRAMA DE GESTAO E MANUTENCAO DO PODER JUDICIARIO</v>
      </c>
      <c r="F20" s="47" t="str">
        <f>+'[1]Access-Dez'!H20</f>
        <v>CONSERVACAO E RECUPERACAO DO PATRIMONIO DA UNIAO</v>
      </c>
      <c r="G20" s="46" t="str">
        <f>IF('[1]Access-Dez'!I20="1","F","S")</f>
        <v>F</v>
      </c>
      <c r="H20" s="46" t="str">
        <f>+'[1]Access-Dez'!J20</f>
        <v>1000</v>
      </c>
      <c r="I20" s="47" t="str">
        <f>+'[1]Access-Dez'!K20</f>
        <v>RECURSOS LIVRES DA UNIAO</v>
      </c>
      <c r="J20" s="46" t="str">
        <f>+'[1]Access-Dez'!L20</f>
        <v>4</v>
      </c>
      <c r="K20" s="42"/>
      <c r="L20" s="42"/>
      <c r="M20" s="42"/>
      <c r="N20" s="42">
        <f t="shared" si="0"/>
        <v>0</v>
      </c>
      <c r="O20" s="42">
        <f>'[1]Access-Dez'!P20</f>
        <v>0</v>
      </c>
      <c r="P20" s="42">
        <f>'[1]Access-Dez'!M20-'[1]Access-Dez'!N20</f>
        <v>3830184.2</v>
      </c>
      <c r="Q20" s="42">
        <f>'[1]Access-Dez'!O20</f>
        <v>0</v>
      </c>
      <c r="R20" s="42">
        <f t="shared" si="1"/>
        <v>3830184.2</v>
      </c>
      <c r="S20" s="42">
        <f>'[1]Access-Dez'!Q20</f>
        <v>3830184.2</v>
      </c>
      <c r="T20" s="45">
        <f t="shared" si="2"/>
        <v>1</v>
      </c>
      <c r="U20" s="42">
        <f>'[1]Access-Dez'!R20</f>
        <v>481275.49</v>
      </c>
      <c r="V20" s="45">
        <f t="shared" si="3"/>
        <v>0.12565335369510428</v>
      </c>
      <c r="W20" s="42">
        <f>'[1]Access-Dez'!S20</f>
        <v>360536.69</v>
      </c>
      <c r="X20" s="45">
        <f t="shared" si="4"/>
        <v>9.4130378899270686E-2</v>
      </c>
    </row>
    <row r="21" spans="1:24" ht="28.5" customHeight="1" x14ac:dyDescent="0.2">
      <c r="A21" s="46" t="str">
        <f>+'[1]Access-Dez'!A21</f>
        <v>12104</v>
      </c>
      <c r="B21" s="47" t="str">
        <f>+'[1]Access-Dez'!B21</f>
        <v>TRIBUNAL REGIONAL FEDERAL DA 3A. REGIAO</v>
      </c>
      <c r="C21" s="46" t="str">
        <f>CONCATENATE('[1]Access-Dez'!C21,".",'[1]Access-Dez'!D21)</f>
        <v>02.331</v>
      </c>
      <c r="D21" s="46" t="str">
        <f>CONCATENATE('[1]Access-Dez'!E21,".",'[1]Access-Dez'!G21)</f>
        <v>0033.2004</v>
      </c>
      <c r="E21" s="47" t="str">
        <f>+'[1]Access-Dez'!F21</f>
        <v>PROGRAMA DE GESTAO E MANUTENCAO DO PODER JUDICIARIO</v>
      </c>
      <c r="F21" s="47" t="str">
        <f>+'[1]Access-Dez'!H21</f>
        <v>ASSISTENCIA MEDICA E ODONTOLOGICA AOS SERVIDORES CIVIS, EMPR</v>
      </c>
      <c r="G21" s="46" t="str">
        <f>IF('[1]Access-Dez'!I21="1","F","S")</f>
        <v>F</v>
      </c>
      <c r="H21" s="46" t="str">
        <f>+'[1]Access-Dez'!J21</f>
        <v>1000</v>
      </c>
      <c r="I21" s="47" t="str">
        <f>+'[1]Access-Dez'!K21</f>
        <v>RECURSOS LIVRES DA UNIAO</v>
      </c>
      <c r="J21" s="46" t="str">
        <f>+'[1]Access-Dez'!L21</f>
        <v>4</v>
      </c>
      <c r="K21" s="42"/>
      <c r="L21" s="42"/>
      <c r="M21" s="42"/>
      <c r="N21" s="42">
        <f t="shared" si="0"/>
        <v>0</v>
      </c>
      <c r="O21" s="42">
        <f>'[1]Access-Dez'!P21</f>
        <v>0</v>
      </c>
      <c r="P21" s="42">
        <f>'[1]Access-Dez'!M21-'[1]Access-Dez'!N21</f>
        <v>27500</v>
      </c>
      <c r="Q21" s="42">
        <f>'[1]Access-Dez'!O21</f>
        <v>0</v>
      </c>
      <c r="R21" s="42">
        <f t="shared" si="1"/>
        <v>27500</v>
      </c>
      <c r="S21" s="42">
        <f>'[1]Access-Dez'!Q21</f>
        <v>27500</v>
      </c>
      <c r="T21" s="45">
        <f t="shared" si="2"/>
        <v>1</v>
      </c>
      <c r="U21" s="42">
        <f>'[1]Access-Dez'!R21</f>
        <v>27500</v>
      </c>
      <c r="V21" s="45">
        <f t="shared" si="3"/>
        <v>1</v>
      </c>
      <c r="W21" s="42">
        <f>'[1]Access-Dez'!S21</f>
        <v>27500</v>
      </c>
      <c r="X21" s="45">
        <f t="shared" si="4"/>
        <v>1</v>
      </c>
    </row>
    <row r="22" spans="1:24" ht="28.5" customHeight="1" x14ac:dyDescent="0.2">
      <c r="A22" s="46" t="str">
        <f>+'[1]Access-Dez'!A22</f>
        <v>12104</v>
      </c>
      <c r="B22" s="47" t="str">
        <f>+'[1]Access-Dez'!B22</f>
        <v>TRIBUNAL REGIONAL FEDERAL DA 3A. REGIAO</v>
      </c>
      <c r="C22" s="46" t="str">
        <f>CONCATENATE('[1]Access-Dez'!C22,".",'[1]Access-Dez'!D22)</f>
        <v>02.331</v>
      </c>
      <c r="D22" s="46" t="str">
        <f>CONCATENATE('[1]Access-Dez'!E22,".",'[1]Access-Dez'!G22)</f>
        <v>0033.2004</v>
      </c>
      <c r="E22" s="47" t="str">
        <f>+'[1]Access-Dez'!F22</f>
        <v>PROGRAMA DE GESTAO E MANUTENCAO DO PODER JUDICIARIO</v>
      </c>
      <c r="F22" s="47" t="str">
        <f>+'[1]Access-Dez'!H22</f>
        <v>ASSISTENCIA MEDICA E ODONTOLOGICA AOS SERVIDORES CIVIS, EMPR</v>
      </c>
      <c r="G22" s="46" t="str">
        <f>IF('[1]Access-Dez'!I22="1","F","S")</f>
        <v>F</v>
      </c>
      <c r="H22" s="46" t="str">
        <f>+'[1]Access-Dez'!J22</f>
        <v>1000</v>
      </c>
      <c r="I22" s="47" t="str">
        <f>+'[1]Access-Dez'!K22</f>
        <v>RECURSOS LIVRES DA UNIAO</v>
      </c>
      <c r="J22" s="46" t="str">
        <f>+'[1]Access-Dez'!L22</f>
        <v>3</v>
      </c>
      <c r="K22" s="42"/>
      <c r="L22" s="42"/>
      <c r="M22" s="42"/>
      <c r="N22" s="42">
        <f t="shared" si="0"/>
        <v>0</v>
      </c>
      <c r="O22" s="42">
        <f>'[1]Access-Dez'!P22</f>
        <v>0</v>
      </c>
      <c r="P22" s="42">
        <f>'[1]Access-Dez'!M22-'[1]Access-Dez'!N22</f>
        <v>47613242</v>
      </c>
      <c r="Q22" s="42">
        <f>'[1]Access-Dez'!O22</f>
        <v>0</v>
      </c>
      <c r="R22" s="42">
        <f t="shared" si="1"/>
        <v>47613242</v>
      </c>
      <c r="S22" s="42">
        <f>'[1]Access-Dez'!Q22</f>
        <v>47613241.960000001</v>
      </c>
      <c r="T22" s="45">
        <f t="shared" si="2"/>
        <v>0.99999999915989757</v>
      </c>
      <c r="U22" s="42">
        <f>'[1]Access-Dez'!R22</f>
        <v>39112288.899999999</v>
      </c>
      <c r="V22" s="45">
        <f t="shared" si="3"/>
        <v>0.82145821744295422</v>
      </c>
      <c r="W22" s="42">
        <f>'[1]Access-Dez'!S22</f>
        <v>38134948.75</v>
      </c>
      <c r="X22" s="45">
        <f t="shared" si="4"/>
        <v>0.80093157172536156</v>
      </c>
    </row>
    <row r="23" spans="1:24" ht="28.5" customHeight="1" x14ac:dyDescent="0.2">
      <c r="A23" s="46" t="str">
        <f>+'[1]Access-Dez'!A23</f>
        <v>12104</v>
      </c>
      <c r="B23" s="47" t="str">
        <f>+'[1]Access-Dez'!B23</f>
        <v>TRIBUNAL REGIONAL FEDERAL DA 3A. REGIAO</v>
      </c>
      <c r="C23" s="46" t="str">
        <f>CONCATENATE('[1]Access-Dez'!C23,".",'[1]Access-Dez'!D23)</f>
        <v>02.331</v>
      </c>
      <c r="D23" s="46" t="str">
        <f>CONCATENATE('[1]Access-Dez'!E23,".",'[1]Access-Dez'!G23)</f>
        <v>0033.212B</v>
      </c>
      <c r="E23" s="47" t="str">
        <f>+'[1]Access-Dez'!F23</f>
        <v>PROGRAMA DE GESTAO E MANUTENCAO DO PODER JUDICIARIO</v>
      </c>
      <c r="F23" s="47" t="str">
        <f>+'[1]Access-Dez'!H23</f>
        <v>BENEFICIOS OBRIGATORIOS AOS SERVIDORES CIVIS, EMPREGADOS, MI</v>
      </c>
      <c r="G23" s="46" t="str">
        <f>IF('[1]Access-Dez'!I23="1","F","S")</f>
        <v>F</v>
      </c>
      <c r="H23" s="46" t="str">
        <f>+'[1]Access-Dez'!J23</f>
        <v>1000</v>
      </c>
      <c r="I23" s="47" t="str">
        <f>+'[1]Access-Dez'!K23</f>
        <v>RECURSOS LIVRES DA UNIAO</v>
      </c>
      <c r="J23" s="46" t="str">
        <f>+'[1]Access-Dez'!L23</f>
        <v>3</v>
      </c>
      <c r="K23" s="42"/>
      <c r="L23" s="42"/>
      <c r="M23" s="42"/>
      <c r="N23" s="42">
        <f t="shared" si="0"/>
        <v>0</v>
      </c>
      <c r="O23" s="42">
        <f>'[1]Access-Dez'!P23</f>
        <v>0</v>
      </c>
      <c r="P23" s="42">
        <f>'[1]Access-Dez'!M23-'[1]Access-Dez'!N23</f>
        <v>42591789.18</v>
      </c>
      <c r="Q23" s="42">
        <f>'[1]Access-Dez'!O23</f>
        <v>0</v>
      </c>
      <c r="R23" s="42">
        <f t="shared" si="1"/>
        <v>42591789.18</v>
      </c>
      <c r="S23" s="42">
        <f>'[1]Access-Dez'!Q23</f>
        <v>42591789.18</v>
      </c>
      <c r="T23" s="45">
        <f t="shared" si="2"/>
        <v>1</v>
      </c>
      <c r="U23" s="42">
        <f>'[1]Access-Dez'!R23</f>
        <v>42553692.399999999</v>
      </c>
      <c r="V23" s="45">
        <f t="shared" si="3"/>
        <v>0.99910553698885485</v>
      </c>
      <c r="W23" s="42">
        <f>'[1]Access-Dez'!S23</f>
        <v>42553692.399999999</v>
      </c>
      <c r="X23" s="45">
        <f t="shared" si="4"/>
        <v>0.99910553698885485</v>
      </c>
    </row>
    <row r="24" spans="1:24" ht="28.5" customHeight="1" x14ac:dyDescent="0.2">
      <c r="A24" s="46" t="str">
        <f>+'[1]Access-Dez'!A24</f>
        <v>12104</v>
      </c>
      <c r="B24" s="47" t="str">
        <f>+'[1]Access-Dez'!B24</f>
        <v>TRIBUNAL REGIONAL FEDERAL DA 3A. REGIAO</v>
      </c>
      <c r="C24" s="46" t="str">
        <f>CONCATENATE('[1]Access-Dez'!C24,".",'[1]Access-Dez'!D24)</f>
        <v>02.846</v>
      </c>
      <c r="D24" s="46" t="str">
        <f>CONCATENATE('[1]Access-Dez'!E24,".",'[1]Access-Dez'!G24)</f>
        <v>0033.09HB</v>
      </c>
      <c r="E24" s="47" t="str">
        <f>+'[1]Access-Dez'!F24</f>
        <v>PROGRAMA DE GESTAO E MANUTENCAO DO PODER JUDICIARIO</v>
      </c>
      <c r="F24" s="47" t="str">
        <f>+'[1]Access-Dez'!H24</f>
        <v>CONTRIBUICAO DA UNIAO, DE SUAS AUTARQUIAS E FUNDACOES PARA O</v>
      </c>
      <c r="G24" s="46" t="str">
        <f>IF('[1]Access-Dez'!I24="1","F","S")</f>
        <v>F</v>
      </c>
      <c r="H24" s="46" t="str">
        <f>+'[1]Access-Dez'!J24</f>
        <v>1000</v>
      </c>
      <c r="I24" s="47" t="str">
        <f>+'[1]Access-Dez'!K24</f>
        <v>RECURSOS LIVRES DA UNIAO</v>
      </c>
      <c r="J24" s="46" t="str">
        <f>+'[1]Access-Dez'!L24</f>
        <v>1</v>
      </c>
      <c r="K24" s="42"/>
      <c r="L24" s="42"/>
      <c r="M24" s="42"/>
      <c r="N24" s="42">
        <f t="shared" si="0"/>
        <v>0</v>
      </c>
      <c r="O24" s="42">
        <f>'[1]Access-Dez'!P24</f>
        <v>0</v>
      </c>
      <c r="P24" s="42">
        <f>'[1]Access-Dez'!M24-'[1]Access-Dez'!N24</f>
        <v>95449978.950000003</v>
      </c>
      <c r="Q24" s="42">
        <f>'[1]Access-Dez'!O24</f>
        <v>0</v>
      </c>
      <c r="R24" s="42">
        <f t="shared" si="1"/>
        <v>95449978.950000003</v>
      </c>
      <c r="S24" s="42">
        <f>'[1]Access-Dez'!Q24</f>
        <v>95449978.950000003</v>
      </c>
      <c r="T24" s="45">
        <f t="shared" si="2"/>
        <v>1</v>
      </c>
      <c r="U24" s="42">
        <f>'[1]Access-Dez'!R24</f>
        <v>95449978.950000003</v>
      </c>
      <c r="V24" s="45">
        <f t="shared" si="3"/>
        <v>1</v>
      </c>
      <c r="W24" s="42">
        <f>'[1]Access-Dez'!S24</f>
        <v>95449978.950000003</v>
      </c>
      <c r="X24" s="45">
        <f t="shared" si="4"/>
        <v>1</v>
      </c>
    </row>
    <row r="25" spans="1:24" ht="28.5" customHeight="1" x14ac:dyDescent="0.2">
      <c r="A25" s="46" t="str">
        <f>+'[1]Access-Dez'!A25</f>
        <v>12104</v>
      </c>
      <c r="B25" s="47" t="str">
        <f>+'[1]Access-Dez'!B25</f>
        <v>TRIBUNAL REGIONAL FEDERAL DA 3A. REGIAO</v>
      </c>
      <c r="C25" s="46" t="str">
        <f>CONCATENATE('[1]Access-Dez'!C25,".",'[1]Access-Dez'!D25)</f>
        <v>09.272</v>
      </c>
      <c r="D25" s="46" t="str">
        <f>CONCATENATE('[1]Access-Dez'!E25,".",'[1]Access-Dez'!G25)</f>
        <v>0033.0181</v>
      </c>
      <c r="E25" s="47" t="str">
        <f>+'[1]Access-Dez'!F25</f>
        <v>PROGRAMA DE GESTAO E MANUTENCAO DO PODER JUDICIARIO</v>
      </c>
      <c r="F25" s="47" t="str">
        <f>+'[1]Access-Dez'!H25</f>
        <v>APOSENTADORIAS E PENSOES CIVIS DA UNIAO</v>
      </c>
      <c r="G25" s="46" t="str">
        <f>IF('[1]Access-Dez'!I25="1","F","S")</f>
        <v>S</v>
      </c>
      <c r="H25" s="46" t="str">
        <f>+'[1]Access-Dez'!J25</f>
        <v>1000</v>
      </c>
      <c r="I25" s="47" t="str">
        <f>+'[1]Access-Dez'!K25</f>
        <v>RECURSOS LIVRES DA UNIAO</v>
      </c>
      <c r="J25" s="46" t="str">
        <f>+'[1]Access-Dez'!L25</f>
        <v>1</v>
      </c>
      <c r="K25" s="42"/>
      <c r="L25" s="42"/>
      <c r="M25" s="42"/>
      <c r="N25" s="42">
        <f t="shared" si="0"/>
        <v>0</v>
      </c>
      <c r="O25" s="42">
        <f>'[1]Access-Dez'!P25</f>
        <v>0</v>
      </c>
      <c r="P25" s="42">
        <f>'[1]Access-Dez'!M25-'[1]Access-Dez'!N25</f>
        <v>17217046.870000001</v>
      </c>
      <c r="Q25" s="42">
        <f>'[1]Access-Dez'!O25</f>
        <v>0</v>
      </c>
      <c r="R25" s="42">
        <f t="shared" si="1"/>
        <v>17217046.870000001</v>
      </c>
      <c r="S25" s="42">
        <f>'[1]Access-Dez'!Q25</f>
        <v>17217046.870000001</v>
      </c>
      <c r="T25" s="45">
        <f t="shared" si="2"/>
        <v>1</v>
      </c>
      <c r="U25" s="42">
        <f>'[1]Access-Dez'!R25</f>
        <v>17217046.870000001</v>
      </c>
      <c r="V25" s="45">
        <f t="shared" si="3"/>
        <v>1</v>
      </c>
      <c r="W25" s="42">
        <f>'[1]Access-Dez'!S25</f>
        <v>15228436.65</v>
      </c>
      <c r="X25" s="45">
        <f t="shared" si="4"/>
        <v>0.88449760083623441</v>
      </c>
    </row>
    <row r="26" spans="1:24" ht="28.5" customHeight="1" x14ac:dyDescent="0.2">
      <c r="A26" s="46" t="str">
        <f>+'[1]Access-Dez'!A26</f>
        <v>12104</v>
      </c>
      <c r="B26" s="47" t="str">
        <f>+'[1]Access-Dez'!B26</f>
        <v>TRIBUNAL REGIONAL FEDERAL DA 3A. REGIAO</v>
      </c>
      <c r="C26" s="46" t="str">
        <f>CONCATENATE('[1]Access-Dez'!C26,".",'[1]Access-Dez'!D26)</f>
        <v>09.272</v>
      </c>
      <c r="D26" s="46" t="str">
        <f>CONCATENATE('[1]Access-Dez'!E26,".",'[1]Access-Dez'!G26)</f>
        <v>0033.0181</v>
      </c>
      <c r="E26" s="47" t="str">
        <f>+'[1]Access-Dez'!F26</f>
        <v>PROGRAMA DE GESTAO E MANUTENCAO DO PODER JUDICIARIO</v>
      </c>
      <c r="F26" s="47" t="str">
        <f>+'[1]Access-Dez'!H26</f>
        <v>APOSENTADORIAS E PENSOES CIVIS DA UNIAO</v>
      </c>
      <c r="G26" s="46" t="str">
        <f>IF('[1]Access-Dez'!I26="1","F","S")</f>
        <v>S</v>
      </c>
      <c r="H26" s="46" t="str">
        <f>+'[1]Access-Dez'!J26</f>
        <v>1056</v>
      </c>
      <c r="I26" s="47" t="str">
        <f>+'[1]Access-Dez'!K26</f>
        <v>BENEFICIOS DO RPPS DA UNIAO</v>
      </c>
      <c r="J26" s="46" t="str">
        <f>+'[1]Access-Dez'!L26</f>
        <v>1</v>
      </c>
      <c r="K26" s="42"/>
      <c r="L26" s="42"/>
      <c r="M26" s="42"/>
      <c r="N26" s="42">
        <f t="shared" si="0"/>
        <v>0</v>
      </c>
      <c r="O26" s="42">
        <f>'[1]Access-Dez'!P26</f>
        <v>0</v>
      </c>
      <c r="P26" s="42">
        <f>'[1]Access-Dez'!M26-'[1]Access-Dez'!N26</f>
        <v>197407496.22</v>
      </c>
      <c r="Q26" s="42">
        <f>'[1]Access-Dez'!O26</f>
        <v>0</v>
      </c>
      <c r="R26" s="42">
        <f t="shared" si="1"/>
        <v>197407496.22</v>
      </c>
      <c r="S26" s="42">
        <f>'[1]Access-Dez'!Q26</f>
        <v>197407496.22</v>
      </c>
      <c r="T26" s="45">
        <f t="shared" si="2"/>
        <v>1</v>
      </c>
      <c r="U26" s="42">
        <f>'[1]Access-Dez'!R26</f>
        <v>197407496.22</v>
      </c>
      <c r="V26" s="45">
        <f t="shared" si="3"/>
        <v>1</v>
      </c>
      <c r="W26" s="42">
        <f>'[1]Access-Dez'!S26</f>
        <v>196966893.91999999</v>
      </c>
      <c r="X26" s="45">
        <f t="shared" si="4"/>
        <v>0.99776805689532178</v>
      </c>
    </row>
    <row r="27" spans="1:24" ht="28.5" customHeight="1" x14ac:dyDescent="0.2">
      <c r="A27" s="46" t="str">
        <f>+'[1]Access-Dez'!A27</f>
        <v>12104</v>
      </c>
      <c r="B27" s="47" t="str">
        <f>+'[1]Access-Dez'!B27</f>
        <v>TRIBUNAL REGIONAL FEDERAL DA 3A. REGIAO</v>
      </c>
      <c r="C27" s="46" t="str">
        <f>CONCATENATE('[1]Access-Dez'!C27,".",'[1]Access-Dez'!D27)</f>
        <v>28.846</v>
      </c>
      <c r="D27" s="46" t="str">
        <f>CONCATENATE('[1]Access-Dez'!E27,".",'[1]Access-Dez'!G27)</f>
        <v>0909.00S6</v>
      </c>
      <c r="E27" s="47" t="str">
        <f>+'[1]Access-Dez'!F27</f>
        <v>OPERACOES ESPECIAIS: OUTROS ENCARGOS ESPECIAIS</v>
      </c>
      <c r="F27" s="47" t="str">
        <f>+'[1]Access-Dez'!H27</f>
        <v>BENEFICIO ESPECIAL - LEI N. 12.618, DE 2012</v>
      </c>
      <c r="G27" s="46" t="str">
        <f>IF('[1]Access-Dez'!I27="1","F","S")</f>
        <v>F</v>
      </c>
      <c r="H27" s="46" t="str">
        <f>+'[1]Access-Dez'!J27</f>
        <v>1000</v>
      </c>
      <c r="I27" s="47" t="str">
        <f>+'[1]Access-Dez'!K27</f>
        <v>RECURSOS LIVRES DA UNIAO</v>
      </c>
      <c r="J27" s="46" t="str">
        <f>+'[1]Access-Dez'!L27</f>
        <v>1</v>
      </c>
      <c r="K27" s="42"/>
      <c r="L27" s="42"/>
      <c r="M27" s="42"/>
      <c r="N27" s="42">
        <f t="shared" si="0"/>
        <v>0</v>
      </c>
      <c r="O27" s="42">
        <f>'[1]Access-Dez'!P27</f>
        <v>0</v>
      </c>
      <c r="P27" s="42">
        <f>'[1]Access-Dez'!M27-'[1]Access-Dez'!N27</f>
        <v>1254435.02</v>
      </c>
      <c r="Q27" s="42">
        <f>'[1]Access-Dez'!O27</f>
        <v>0</v>
      </c>
      <c r="R27" s="42">
        <f t="shared" si="1"/>
        <v>1254435.02</v>
      </c>
      <c r="S27" s="42">
        <f>'[1]Access-Dez'!Q27</f>
        <v>1254435.02</v>
      </c>
      <c r="T27" s="45">
        <f t="shared" si="2"/>
        <v>1</v>
      </c>
      <c r="U27" s="42">
        <f>'[1]Access-Dez'!R27</f>
        <v>1254435.02</v>
      </c>
      <c r="V27" s="45">
        <f t="shared" si="3"/>
        <v>1</v>
      </c>
      <c r="W27" s="42">
        <f>'[1]Access-Dez'!S27</f>
        <v>1254435.02</v>
      </c>
      <c r="X27" s="45">
        <f t="shared" si="4"/>
        <v>1</v>
      </c>
    </row>
    <row r="28" spans="1:24" ht="28.5" customHeight="1" thickBot="1" x14ac:dyDescent="0.25">
      <c r="A28" s="46" t="str">
        <f>+'[1]Access-Dez'!A28</f>
        <v>12104</v>
      </c>
      <c r="B28" s="47" t="str">
        <f>+'[1]Access-Dez'!B28</f>
        <v>TRIBUNAL REGIONAL FEDERAL DA 3A. REGIAO</v>
      </c>
      <c r="C28" s="46" t="str">
        <f>CONCATENATE('[1]Access-Dez'!C28,".",'[1]Access-Dez'!D28)</f>
        <v>28.846</v>
      </c>
      <c r="D28" s="46" t="str">
        <f>CONCATENATE('[1]Access-Dez'!E28,".",'[1]Access-Dez'!G28)</f>
        <v>0909.0536</v>
      </c>
      <c r="E28" s="47" t="str">
        <f>+'[1]Access-Dez'!F28</f>
        <v>OPERACOES ESPECIAIS: OUTROS ENCARGOS ESPECIAIS</v>
      </c>
      <c r="F28" s="47" t="str">
        <f>+'[1]Access-Dez'!H28</f>
        <v>BENEFICIOS DE LEGISLACAO ESPECIAL</v>
      </c>
      <c r="G28" s="46" t="str">
        <f>IF('[1]Access-Dez'!I28="1","F","S")</f>
        <v>S</v>
      </c>
      <c r="H28" s="46" t="str">
        <f>+'[1]Access-Dez'!J28</f>
        <v>1000</v>
      </c>
      <c r="I28" s="47" t="str">
        <f>+'[1]Access-Dez'!K28</f>
        <v>RECURSOS LIVRES DA UNIAO</v>
      </c>
      <c r="J28" s="46" t="str">
        <f>+'[1]Access-Dez'!L28</f>
        <v>3</v>
      </c>
      <c r="K28" s="42"/>
      <c r="L28" s="42"/>
      <c r="M28" s="42"/>
      <c r="N28" s="42">
        <f t="shared" si="0"/>
        <v>0</v>
      </c>
      <c r="O28" s="42">
        <f>'[1]Access-Dez'!P28</f>
        <v>0</v>
      </c>
      <c r="P28" s="42">
        <f>'[1]Access-Dez'!M28-'[1]Access-Dez'!N28</f>
        <v>32000</v>
      </c>
      <c r="Q28" s="42">
        <f>'[1]Access-Dez'!O28</f>
        <v>0</v>
      </c>
      <c r="R28" s="42">
        <f t="shared" si="1"/>
        <v>32000</v>
      </c>
      <c r="S28" s="42">
        <f>'[1]Access-Dez'!Q28</f>
        <v>0</v>
      </c>
      <c r="T28" s="45">
        <f t="shared" si="2"/>
        <v>0</v>
      </c>
      <c r="U28" s="42">
        <f>'[1]Access-Dez'!R28</f>
        <v>0</v>
      </c>
      <c r="V28" s="45">
        <f t="shared" si="3"/>
        <v>0</v>
      </c>
      <c r="W28" s="42">
        <f>'[1]Access-Dez'!S28</f>
        <v>0</v>
      </c>
      <c r="X28" s="45">
        <f t="shared" si="4"/>
        <v>0</v>
      </c>
    </row>
    <row r="29" spans="1:24" ht="28.5" customHeight="1" thickBot="1" x14ac:dyDescent="0.25">
      <c r="A29" s="56" t="s">
        <v>48</v>
      </c>
      <c r="B29" s="57"/>
      <c r="C29" s="57"/>
      <c r="D29" s="57"/>
      <c r="E29" s="57"/>
      <c r="F29" s="57"/>
      <c r="G29" s="57"/>
      <c r="H29" s="57"/>
      <c r="I29" s="57"/>
      <c r="J29" s="58"/>
      <c r="K29" s="59">
        <v>0</v>
      </c>
      <c r="L29" s="59">
        <v>0</v>
      </c>
      <c r="M29" s="59">
        <v>0</v>
      </c>
      <c r="N29" s="59">
        <v>0</v>
      </c>
      <c r="O29" s="59">
        <f>SUM(O10:O28)</f>
        <v>0</v>
      </c>
      <c r="P29" s="59">
        <f>SUM(P10:P28)</f>
        <v>1023053375.34</v>
      </c>
      <c r="Q29" s="59">
        <f>SUM(Q10:Q28)</f>
        <v>122475</v>
      </c>
      <c r="R29" s="59">
        <f>SUM(R10:R28)</f>
        <v>1023175850.34</v>
      </c>
      <c r="S29" s="59">
        <f>SUM(S10:S28)</f>
        <v>1022010468.2300001</v>
      </c>
      <c r="T29" s="60">
        <f t="shared" si="2"/>
        <v>0.99886101483961665</v>
      </c>
      <c r="U29" s="59">
        <f>SUM(U10:U28)</f>
        <v>990009419</v>
      </c>
      <c r="V29" s="60">
        <f t="shared" si="3"/>
        <v>0.96758481806526331</v>
      </c>
      <c r="W29" s="59">
        <f>SUM(W10:W28)</f>
        <v>977118790.52999997</v>
      </c>
      <c r="X29" s="60">
        <f t="shared" si="4"/>
        <v>0.95498617388722051</v>
      </c>
    </row>
    <row r="30" spans="1:24" ht="12.75" x14ac:dyDescent="0.2">
      <c r="A30" s="61" t="s">
        <v>49</v>
      </c>
      <c r="B30" s="61"/>
      <c r="C30" s="61"/>
      <c r="D30" s="61"/>
      <c r="E30" s="61"/>
      <c r="F30" s="61"/>
      <c r="G30" s="61"/>
      <c r="H30" s="62"/>
      <c r="I30" s="62"/>
      <c r="J30" s="62"/>
      <c r="K30" s="61"/>
      <c r="L30" s="61"/>
      <c r="M30" s="61"/>
      <c r="N30" s="61"/>
      <c r="O30" s="61"/>
      <c r="P30" s="61"/>
      <c r="Q30" s="61"/>
      <c r="R30" s="63"/>
      <c r="S30" s="61"/>
      <c r="T30" s="61"/>
      <c r="U30" s="64"/>
      <c r="V30" s="61"/>
      <c r="W30" s="64"/>
      <c r="X30" s="61"/>
    </row>
    <row r="31" spans="1:24" ht="12.75" x14ac:dyDescent="0.2">
      <c r="A31" s="61" t="s">
        <v>50</v>
      </c>
      <c r="B31" s="65"/>
      <c r="C31" s="61"/>
      <c r="D31" s="61"/>
      <c r="E31" s="61"/>
      <c r="F31" s="61"/>
      <c r="G31" s="61"/>
      <c r="H31" s="62"/>
      <c r="I31" s="62"/>
      <c r="J31" s="62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4"/>
      <c r="V31" s="61"/>
      <c r="W31" s="64"/>
      <c r="X31" s="61"/>
    </row>
    <row r="32" spans="1:24" ht="12.75" x14ac:dyDescent="0.2">
      <c r="A32" s="61"/>
      <c r="B32" s="65"/>
      <c r="C32" s="61"/>
      <c r="D32" s="61"/>
      <c r="E32" s="61"/>
      <c r="F32" s="61"/>
      <c r="G32" s="61"/>
      <c r="H32" s="62"/>
      <c r="I32" s="62"/>
      <c r="J32" s="62"/>
      <c r="K32" s="61"/>
      <c r="L32" s="61"/>
      <c r="M32" s="61"/>
      <c r="N32" s="66"/>
      <c r="O32" s="61"/>
      <c r="P32" s="61"/>
      <c r="Q32" s="61"/>
      <c r="R32" s="61"/>
      <c r="S32" s="61"/>
      <c r="T32" s="61"/>
      <c r="U32" s="64"/>
      <c r="V32" s="61"/>
      <c r="W32" s="64"/>
      <c r="X32" s="61"/>
    </row>
    <row r="33" spans="7:40" ht="15.75" customHeight="1" x14ac:dyDescent="0.2"/>
    <row r="34" spans="7:40" ht="15.75" customHeight="1" x14ac:dyDescent="0.2"/>
    <row r="35" spans="7:40" ht="15.75" customHeight="1" x14ac:dyDescent="0.2">
      <c r="X35" s="72"/>
      <c r="Y35" s="72"/>
      <c r="Z35" s="72"/>
      <c r="AA35" s="72"/>
      <c r="AB35" s="72"/>
    </row>
    <row r="36" spans="7:40" ht="15.75" customHeight="1" x14ac:dyDescent="0.2">
      <c r="W36" s="67"/>
    </row>
    <row r="37" spans="7:40" ht="15.75" customHeight="1" x14ac:dyDescent="0.2">
      <c r="O37" s="71"/>
      <c r="W37" s="72"/>
      <c r="AB37" s="73"/>
    </row>
    <row r="38" spans="7:40" s="68" customFormat="1" ht="15.75" customHeight="1" x14ac:dyDescent="0.2">
      <c r="G38" s="69"/>
      <c r="H38" s="69"/>
      <c r="I38" s="69"/>
      <c r="J38" s="69"/>
      <c r="K38" s="69"/>
      <c r="L38" s="69"/>
      <c r="M38" s="69"/>
      <c r="N38" s="69"/>
      <c r="O38" s="69"/>
      <c r="P38" s="70"/>
      <c r="Q38" s="69"/>
      <c r="R38" s="70"/>
      <c r="S38" s="69"/>
      <c r="T38" s="70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</row>
    <row r="39" spans="7:40" s="68" customFormat="1" ht="15.75" customHeight="1" x14ac:dyDescent="0.2">
      <c r="G39" s="69"/>
      <c r="H39" s="69"/>
      <c r="I39" s="69"/>
      <c r="J39" s="69"/>
      <c r="K39" s="69"/>
      <c r="L39" s="69"/>
      <c r="M39" s="69"/>
      <c r="N39" s="69"/>
      <c r="O39" s="69"/>
      <c r="P39" s="70"/>
      <c r="Q39" s="69"/>
      <c r="R39" s="70"/>
      <c r="S39" s="69"/>
      <c r="T39" s="70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</row>
    <row r="40" spans="7:40" s="68" customFormat="1" ht="15.75" customHeight="1" x14ac:dyDescent="0.2">
      <c r="G40" s="69"/>
      <c r="H40" s="69"/>
      <c r="I40" s="69"/>
      <c r="J40" s="69"/>
      <c r="K40" s="69"/>
      <c r="L40" s="69"/>
      <c r="M40" s="69"/>
      <c r="N40" s="69"/>
      <c r="O40" s="69"/>
      <c r="P40" s="70"/>
      <c r="Q40" s="69"/>
      <c r="R40" s="70"/>
      <c r="S40" s="69"/>
      <c r="T40" s="70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</row>
    <row r="41" spans="7:40" s="68" customFormat="1" ht="15.75" customHeight="1" x14ac:dyDescent="0.2">
      <c r="G41" s="69"/>
      <c r="H41" s="69"/>
      <c r="I41" s="69"/>
      <c r="J41" s="69"/>
      <c r="K41" s="69"/>
      <c r="L41" s="69"/>
      <c r="M41" s="69"/>
      <c r="N41" s="69"/>
      <c r="O41" s="69"/>
      <c r="P41" s="70"/>
      <c r="Q41" s="69"/>
      <c r="R41" s="70"/>
      <c r="S41" s="69"/>
      <c r="T41" s="70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</row>
    <row r="42" spans="7:40" s="68" customFormat="1" ht="15.75" customHeight="1" x14ac:dyDescent="0.2">
      <c r="G42" s="69"/>
      <c r="H42" s="69"/>
      <c r="I42" s="69"/>
      <c r="J42" s="69"/>
      <c r="K42" s="69"/>
      <c r="L42" s="69"/>
      <c r="M42" s="69"/>
      <c r="N42" s="69"/>
      <c r="O42" s="69"/>
      <c r="P42" s="70"/>
      <c r="Q42" s="69"/>
      <c r="R42" s="70"/>
      <c r="S42" s="69"/>
      <c r="T42" s="70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</row>
    <row r="43" spans="7:40" s="68" customFormat="1" ht="15.75" customHeight="1" x14ac:dyDescent="0.2">
      <c r="G43" s="69"/>
      <c r="H43" s="69"/>
      <c r="I43" s="69"/>
      <c r="J43" s="69"/>
      <c r="K43" s="69"/>
      <c r="L43" s="69"/>
      <c r="M43" s="69"/>
      <c r="N43" s="69"/>
      <c r="O43" s="69"/>
      <c r="P43" s="70"/>
      <c r="Q43" s="69"/>
      <c r="R43" s="70"/>
      <c r="S43" s="69"/>
      <c r="T43" s="70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</row>
    <row r="44" spans="7:40" s="68" customFormat="1" ht="15.75" customHeight="1" x14ac:dyDescent="0.2">
      <c r="G44" s="69"/>
      <c r="H44" s="69"/>
      <c r="I44" s="69"/>
      <c r="J44" s="69"/>
      <c r="K44" s="69"/>
      <c r="L44" s="69"/>
      <c r="M44" s="69"/>
      <c r="N44" s="69"/>
      <c r="O44" s="69"/>
      <c r="P44" s="70"/>
      <c r="Q44" s="69"/>
      <c r="R44" s="70"/>
      <c r="S44" s="69"/>
      <c r="T44" s="70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</row>
    <row r="45" spans="7:40" s="68" customFormat="1" ht="15.75" customHeight="1" x14ac:dyDescent="0.2">
      <c r="G45" s="69"/>
      <c r="H45" s="69"/>
      <c r="I45" s="69"/>
      <c r="J45" s="69"/>
      <c r="K45" s="69"/>
      <c r="L45" s="69"/>
      <c r="M45" s="69"/>
      <c r="N45" s="69"/>
      <c r="O45" s="69"/>
      <c r="P45" s="70"/>
      <c r="Q45" s="69"/>
      <c r="R45" s="70"/>
      <c r="S45" s="69"/>
      <c r="T45" s="70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</row>
    <row r="46" spans="7:40" s="68" customFormat="1" ht="15.75" customHeight="1" x14ac:dyDescent="0.2">
      <c r="G46" s="69"/>
      <c r="H46" s="69"/>
      <c r="I46" s="69"/>
      <c r="J46" s="69"/>
      <c r="K46" s="69"/>
      <c r="L46" s="69"/>
      <c r="M46" s="69"/>
      <c r="N46" s="69"/>
      <c r="O46" s="69"/>
      <c r="P46" s="70"/>
      <c r="Q46" s="69"/>
      <c r="R46" s="70"/>
      <c r="S46" s="69"/>
      <c r="T46" s="70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</row>
    <row r="47" spans="7:40" s="68" customFormat="1" ht="15.75" customHeight="1" x14ac:dyDescent="0.2">
      <c r="G47" s="69"/>
      <c r="H47" s="69"/>
      <c r="I47" s="69"/>
      <c r="J47" s="69"/>
      <c r="K47" s="69"/>
      <c r="L47" s="69"/>
      <c r="M47" s="69"/>
      <c r="N47" s="69"/>
      <c r="O47" s="69"/>
      <c r="P47" s="70"/>
      <c r="Q47" s="69"/>
      <c r="R47" s="70"/>
      <c r="S47" s="69"/>
      <c r="T47" s="70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</row>
    <row r="48" spans="7:40" s="68" customFormat="1" ht="15.75" customHeight="1" x14ac:dyDescent="0.2">
      <c r="G48" s="69"/>
      <c r="H48" s="69"/>
      <c r="I48" s="69"/>
      <c r="J48" s="69"/>
      <c r="K48" s="69"/>
      <c r="L48" s="69"/>
      <c r="M48" s="69"/>
      <c r="N48" s="69"/>
      <c r="O48" s="69"/>
      <c r="P48" s="70"/>
      <c r="Q48" s="69"/>
      <c r="R48" s="70"/>
      <c r="S48" s="69"/>
      <c r="T48" s="70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</row>
    <row r="49" spans="7:40" s="68" customFormat="1" ht="15.75" customHeight="1" x14ac:dyDescent="0.2">
      <c r="G49" s="69"/>
      <c r="H49" s="69"/>
      <c r="I49" s="69"/>
      <c r="J49" s="69"/>
      <c r="K49" s="69"/>
      <c r="L49" s="69"/>
      <c r="M49" s="69"/>
      <c r="N49" s="69"/>
      <c r="O49" s="69"/>
      <c r="P49" s="70"/>
      <c r="Q49" s="69"/>
      <c r="R49" s="70"/>
      <c r="S49" s="69"/>
      <c r="T49" s="70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</row>
    <row r="50" spans="7:40" s="68" customFormat="1" ht="15.75" customHeight="1" x14ac:dyDescent="0.2">
      <c r="G50" s="69"/>
      <c r="H50" s="69"/>
      <c r="I50" s="69"/>
      <c r="J50" s="69"/>
      <c r="K50" s="69"/>
      <c r="L50" s="69"/>
      <c r="M50" s="69"/>
      <c r="N50" s="69"/>
      <c r="O50" s="69"/>
      <c r="P50" s="70"/>
      <c r="Q50" s="69"/>
      <c r="R50" s="70"/>
      <c r="S50" s="69"/>
      <c r="T50" s="70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</row>
    <row r="51" spans="7:40" s="68" customFormat="1" ht="15.75" customHeight="1" x14ac:dyDescent="0.2">
      <c r="G51" s="69"/>
      <c r="H51" s="69"/>
      <c r="I51" s="69"/>
      <c r="J51" s="69"/>
      <c r="K51" s="69"/>
      <c r="L51" s="69"/>
      <c r="M51" s="69"/>
      <c r="N51" s="69"/>
      <c r="O51" s="69"/>
      <c r="P51" s="70"/>
      <c r="Q51" s="69"/>
      <c r="R51" s="70"/>
      <c r="S51" s="69"/>
      <c r="T51" s="70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</row>
    <row r="52" spans="7:40" s="68" customFormat="1" ht="15.75" customHeight="1" x14ac:dyDescent="0.2">
      <c r="G52" s="69"/>
      <c r="H52" s="69"/>
      <c r="I52" s="69"/>
      <c r="J52" s="69"/>
      <c r="K52" s="69"/>
      <c r="L52" s="69"/>
      <c r="M52" s="69"/>
      <c r="N52" s="69"/>
      <c r="O52" s="69"/>
      <c r="P52" s="70"/>
      <c r="Q52" s="69"/>
      <c r="R52" s="70"/>
      <c r="S52" s="69"/>
      <c r="T52" s="70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</row>
  </sheetData>
  <mergeCells count="17">
    <mergeCell ref="A29:J29"/>
    <mergeCell ref="C8:C9"/>
    <mergeCell ref="D8:D9"/>
    <mergeCell ref="E8:F8"/>
    <mergeCell ref="G8:G9"/>
    <mergeCell ref="H8:I8"/>
    <mergeCell ref="J8:J9"/>
    <mergeCell ref="A5:X5"/>
    <mergeCell ref="A7:J7"/>
    <mergeCell ref="K7:K8"/>
    <mergeCell ref="L7:M7"/>
    <mergeCell ref="N7:N8"/>
    <mergeCell ref="O7:O8"/>
    <mergeCell ref="P7:Q7"/>
    <mergeCell ref="R7:R8"/>
    <mergeCell ref="S7:X7"/>
    <mergeCell ref="A8:B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3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Dez</vt:lpstr>
      <vt:lpstr>Dez!Area_de_impressao</vt:lpstr>
    </vt:vector>
  </TitlesOfParts>
  <Company>Tribunal Regional Federal 3ª Região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LILIAN HATSUE YOSHIZAWA</dc:creator>
  <cp:lastModifiedBy>LILIAN HATSUE YOSHIZAWA</cp:lastModifiedBy>
  <dcterms:created xsi:type="dcterms:W3CDTF">2026-01-16T20:55:28Z</dcterms:created>
  <dcterms:modified xsi:type="dcterms:W3CDTF">2026-01-16T20:55:59Z</dcterms:modified>
</cp:coreProperties>
</file>