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I\090029\"/>
    </mc:Choice>
  </mc:AlternateContent>
  <bookViews>
    <workbookView xWindow="0" yWindow="0" windowWidth="28800" windowHeight="13590"/>
  </bookViews>
  <sheets>
    <sheet name="Jan" sheetId="1" r:id="rId1"/>
  </sheets>
  <externalReferences>
    <externalReference r:id="rId2"/>
  </externalReferences>
  <definedNames>
    <definedName name="_xlnm.Print_Area" localSheetId="0">Jan!$A$1:$X$22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R12" i="1" s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U20" i="1" s="1"/>
  <c r="S10" i="1"/>
  <c r="S20" i="1" s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W20" i="1" l="1"/>
  <c r="R14" i="1"/>
  <c r="X14" i="1" s="1"/>
  <c r="R11" i="1"/>
  <c r="R10" i="1"/>
  <c r="V10" i="1" s="1"/>
  <c r="R19" i="1"/>
  <c r="O20" i="1"/>
  <c r="P20" i="1"/>
  <c r="R13" i="1"/>
  <c r="R20" i="1" s="1"/>
  <c r="R15" i="1"/>
  <c r="R18" i="1"/>
  <c r="V18" i="1" s="1"/>
  <c r="V14" i="1"/>
  <c r="T14" i="1"/>
  <c r="X11" i="1"/>
  <c r="V11" i="1"/>
  <c r="T11" i="1"/>
  <c r="T13" i="1"/>
  <c r="X13" i="1"/>
  <c r="V13" i="1"/>
  <c r="T16" i="1"/>
  <c r="X16" i="1"/>
  <c r="V16" i="1"/>
  <c r="T10" i="1"/>
  <c r="X10" i="1"/>
  <c r="X19" i="1"/>
  <c r="V19" i="1"/>
  <c r="T19" i="1"/>
  <c r="X15" i="1"/>
  <c r="V15" i="1"/>
  <c r="T15" i="1"/>
  <c r="T17" i="1"/>
  <c r="X17" i="1"/>
  <c r="V17" i="1"/>
  <c r="T12" i="1"/>
  <c r="V12" i="1"/>
  <c r="X12" i="1"/>
  <c r="Q20" i="1"/>
  <c r="X18" i="1" l="1"/>
  <c r="T18" i="1"/>
  <c r="X20" i="1"/>
  <c r="V20" i="1"/>
  <c r="T2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<sst xmlns="http://schemas.openxmlformats.org/spreadsheetml/2006/main" count="55" uniqueCount="51">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</sst>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);\(#,##0.00\)"/>
    <numFmt numFmtId="168" formatCode="#,##0.00_ ;[Red]\-#,##0.00\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sz val="24"/>
      <name val="Arial"/>
      <family val="2"/>
    </font>
    <font>
      <i/>
      <sz val="10"/>
      <name val="Arial"/>
      <family val="2"/>
    </font>
    <font>
      <sz val="10"/>
      <color theme="2" tint="-0.74999237037263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4" fontId="4" fillId="0" borderId="11" xfId="4" applyNumberFormat="1" applyFont="1" applyFill="1" applyBorder="1" applyAlignment="1">
      <alignment horizontal="center" vertical="center" wrapText="1"/>
    </xf>
    <xf numFmtId="166" fontId="4" fillId="0" borderId="11" xfId="5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164" fontId="4" fillId="0" borderId="20" xfId="4" applyNumberFormat="1" applyFont="1" applyFill="1" applyBorder="1" applyAlignment="1">
      <alignment horizontal="center" vertical="center" wrapText="1"/>
    </xf>
    <xf numFmtId="166" fontId="4" fillId="0" borderId="19" xfId="5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left" vertical="center" wrapText="1"/>
    </xf>
    <xf numFmtId="2" fontId="2" fillId="0" borderId="22" xfId="3" applyNumberFormat="1" applyFont="1" applyFill="1" applyBorder="1" applyAlignment="1">
      <alignment vertical="center" wrapText="1"/>
    </xf>
    <xf numFmtId="2" fontId="2" fillId="0" borderId="21" xfId="3" applyNumberFormat="1" applyFont="1" applyFill="1" applyBorder="1" applyAlignment="1">
      <alignment vertical="center" wrapText="1"/>
    </xf>
    <xf numFmtId="166" fontId="5" fillId="0" borderId="23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Fill="1" applyBorder="1" applyAlignment="1">
      <alignment horizontal="right" vertical="center"/>
    </xf>
    <xf numFmtId="164" fontId="5" fillId="0" borderId="23" xfId="4" applyNumberFormat="1" applyFont="1" applyBorder="1" applyAlignment="1">
      <alignment horizontal="right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2" fillId="0" borderId="23" xfId="3" applyNumberFormat="1" applyFont="1" applyFill="1" applyBorder="1" applyAlignment="1">
      <alignment horizontal="left" vertical="center" wrapText="1"/>
    </xf>
    <xf numFmtId="2" fontId="2" fillId="0" borderId="24" xfId="3" applyNumberFormat="1" applyFont="1" applyFill="1" applyBorder="1" applyAlignment="1">
      <alignment vertical="center" wrapText="1"/>
    </xf>
    <xf numFmtId="2" fontId="2" fillId="0" borderId="23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9" xfId="3" applyNumberFormat="1" applyFont="1" applyFill="1" applyBorder="1" applyAlignment="1">
      <alignment horizontal="left" vertical="center" wrapText="1"/>
    </xf>
    <xf numFmtId="2" fontId="2" fillId="0" borderId="9" xfId="3" applyNumberFormat="1" applyFont="1" applyFill="1" applyBorder="1" applyAlignment="1">
      <alignment horizontal="center" vertical="center" wrapText="1"/>
    </xf>
    <xf numFmtId="2" fontId="2" fillId="0" borderId="26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vertical="center" wrapText="1"/>
    </xf>
    <xf numFmtId="2" fontId="2" fillId="0" borderId="27" xfId="3" applyNumberFormat="1" applyFont="1" applyFill="1" applyBorder="1" applyAlignment="1">
      <alignment horizontal="left" vertical="center" wrapText="1"/>
    </xf>
    <xf numFmtId="2" fontId="4" fillId="0" borderId="5" xfId="3" applyNumberFormat="1" applyFont="1" applyFill="1" applyBorder="1" applyAlignment="1">
      <alignment horizontal="center" vertical="center" wrapText="1"/>
    </xf>
    <xf numFmtId="2" fontId="4" fillId="0" borderId="28" xfId="3" applyNumberFormat="1" applyFont="1" applyFill="1" applyBorder="1" applyAlignment="1">
      <alignment horizontal="center" vertical="center" wrapText="1"/>
    </xf>
    <xf numFmtId="2" fontId="4" fillId="0" borderId="6" xfId="3" applyNumberFormat="1" applyFont="1" applyFill="1" applyBorder="1" applyAlignment="1">
      <alignment horizontal="center" vertical="center" wrapText="1"/>
    </xf>
    <xf numFmtId="166" fontId="5" fillId="0" borderId="29" xfId="5" applyNumberFormat="1" applyFont="1" applyBorder="1" applyAlignment="1">
      <alignment horizontal="right" vertical="center"/>
    </xf>
    <xf numFmtId="164" fontId="5" fillId="0" borderId="29" xfId="4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2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4" fontId="7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/>
    <xf numFmtId="167" fontId="2" fillId="0" borderId="0" xfId="0" applyNumberFormat="1" applyFont="1" applyBorder="1" applyAlignment="1"/>
    <xf numFmtId="4" fontId="8" fillId="0" borderId="0" xfId="1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10" fontId="2" fillId="0" borderId="0" xfId="0" applyNumberFormat="1" applyFont="1" applyFill="1"/>
    <xf numFmtId="168" fontId="2" fillId="0" borderId="0" xfId="0" applyNumberFormat="1" applyFont="1" applyFill="1"/>
    <xf numFmtId="167" fontId="10" fillId="0" borderId="0" xfId="0" applyNumberFormat="1" applyFont="1" applyFill="1" applyBorder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 applyBorder="1"/>
    <xf numFmtId="10" fontId="0" fillId="0" borderId="0" xfId="0" applyNumberFormat="1" applyFill="1"/>
    <xf numFmtId="0" fontId="11" fillId="0" borderId="0" xfId="0" applyFont="1"/>
    <xf numFmtId="0" fontId="5" fillId="0" borderId="0" xfId="0" applyFont="1"/>
    <xf numFmtId="167" fontId="5" fillId="0" borderId="0" xfId="0" applyNumberFormat="1" applyFont="1" applyAlignment="1"/>
    <xf numFmtId="4" fontId="5" fillId="0" borderId="0" xfId="1" applyNumberFormat="1" applyFont="1" applyFill="1"/>
    <xf numFmtId="4" fontId="5" fillId="0" borderId="0" xfId="1" applyNumberFormat="1" applyFont="1" applyAlignment="1"/>
    <xf numFmtId="0" fontId="12" fillId="0" borderId="0" xfId="0" applyFont="1"/>
    <xf numFmtId="0" fontId="13" fillId="0" borderId="0" xfId="0" applyFont="1"/>
    <xf numFmtId="167" fontId="5" fillId="0" borderId="0" xfId="0" applyNumberFormat="1" applyFont="1"/>
    <xf numFmtId="4" fontId="5" fillId="0" borderId="0" xfId="1" applyNumberFormat="1" applyFont="1"/>
    <xf numFmtId="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/>
    <xf numFmtId="4" fontId="14" fillId="0" borderId="0" xfId="0" applyNumberFormat="1" applyFont="1" applyFill="1"/>
    <xf numFmtId="4" fontId="15" fillId="0" borderId="0" xfId="0" applyNumberFormat="1" applyFont="1" applyFill="1"/>
    <xf numFmtId="43" fontId="2" fillId="0" borderId="0" xfId="1" applyFont="1" applyFill="1"/>
    <xf numFmtId="43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2" fontId="4" fillId="0" borderId="0" xfId="0" applyNumberFormat="1" applyFont="1" applyFill="1"/>
  </cellXfs>
  <cellStyles count="6">
    <cellStyle name="Normal" xfId="0" builtinId="0"/>
    <cellStyle name="Normal 2 8" xfId="3"/>
    <cellStyle name="Porcentagem 11 2" xfId="2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>
        <row r="10">
          <cell r="A10" t="str">
            <v>12104</v>
          </cell>
          <cell r="B10" t="str">
            <v>TRIBUNAL REGIONAL FEDERAL DA 3A. REGIAO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10000</v>
          </cell>
          <cell r="N10">
            <v>0</v>
          </cell>
          <cell r="O10">
            <v>0</v>
          </cell>
          <cell r="P10">
            <v>0</v>
          </cell>
          <cell r="Q10">
            <v>691.67</v>
          </cell>
        </row>
        <row r="11">
          <cell r="A11" t="str">
            <v>12104</v>
          </cell>
          <cell r="B11" t="str">
            <v>TRIBUNAL REGIONAL FEDERAL DA 3A. REGIAO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7640870</v>
          </cell>
          <cell r="N11">
            <v>0</v>
          </cell>
          <cell r="O11">
            <v>0</v>
          </cell>
          <cell r="P11">
            <v>11839.74</v>
          </cell>
          <cell r="Q11">
            <v>5948347.2999999998</v>
          </cell>
          <cell r="R11">
            <v>481188.46</v>
          </cell>
          <cell r="S11">
            <v>456905.17</v>
          </cell>
        </row>
        <row r="12">
          <cell r="A12" t="str">
            <v>12104</v>
          </cell>
          <cell r="B12" t="str">
            <v>TRIBUNAL REGIONAL FEDERAL DA 3A. REGIAO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1138</v>
          </cell>
          <cell r="K12" t="str">
            <v>MELHORIA DA PRESTACAO JURISDICIONAL</v>
          </cell>
          <cell r="L12" t="str">
            <v>3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20TP</v>
          </cell>
          <cell r="H13" t="str">
            <v>ATIVOS CIVIS DA UNIAO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1</v>
          </cell>
          <cell r="M13">
            <v>65537680.039999999</v>
          </cell>
          <cell r="N13">
            <v>0</v>
          </cell>
          <cell r="O13">
            <v>0</v>
          </cell>
          <cell r="Q13">
            <v>65537680.039999999</v>
          </cell>
          <cell r="R13">
            <v>65522239.710000001</v>
          </cell>
          <cell r="S13">
            <v>51020365.07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216H</v>
          </cell>
          <cell r="H14" t="str">
            <v>AJUDA DE CUSTO PARA MORADIA OU AUXILIO-MORADIA A AGENTES PUB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14166</v>
          </cell>
          <cell r="N14">
            <v>0</v>
          </cell>
          <cell r="O14">
            <v>0</v>
          </cell>
          <cell r="P14">
            <v>0</v>
          </cell>
          <cell r="Q14">
            <v>11665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331</v>
          </cell>
          <cell r="E15" t="str">
            <v>0033</v>
          </cell>
          <cell r="F15" t="str">
            <v>PROGRAMA DE GESTAO E MANUTENCAO DO PODER JUDICIARIO</v>
          </cell>
          <cell r="G15" t="str">
            <v>2004</v>
          </cell>
          <cell r="H15" t="str">
            <v>ASSISTENCIA MEDICA E ODONTOLOGICA AOS SERVIDORES CIVIS, EMPR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31116043.940000001</v>
          </cell>
          <cell r="N15">
            <v>0</v>
          </cell>
          <cell r="O15">
            <v>0</v>
          </cell>
          <cell r="P15">
            <v>0</v>
          </cell>
          <cell r="Q15">
            <v>31108824.940000001</v>
          </cell>
          <cell r="R15">
            <v>246003.04</v>
          </cell>
          <cell r="S15">
            <v>246003.04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331</v>
          </cell>
          <cell r="E16" t="str">
            <v>0033</v>
          </cell>
          <cell r="F16" t="str">
            <v>PROGRAMA DE GESTAO E MANUTENCAO DO PODER JUDICIARIO</v>
          </cell>
          <cell r="G16" t="str">
            <v>212B</v>
          </cell>
          <cell r="H16" t="str">
            <v>BENEFICIOS OBRIGATORIOS AOS SERVIDORES CIVIS, EMPREGADOS, MI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3815780.94</v>
          </cell>
          <cell r="N16">
            <v>0</v>
          </cell>
          <cell r="O16">
            <v>0</v>
          </cell>
          <cell r="Q16">
            <v>3815780.94</v>
          </cell>
          <cell r="R16">
            <v>3695514.24</v>
          </cell>
          <cell r="S16">
            <v>3685752.37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846</v>
          </cell>
          <cell r="E17" t="str">
            <v>0033</v>
          </cell>
          <cell r="F17" t="str">
            <v>PROGRAMA DE GESTAO E MANUTENCAO DO PODER JUDICIARIO</v>
          </cell>
          <cell r="G17" t="str">
            <v>09HB</v>
          </cell>
          <cell r="H17" t="str">
            <v>CONTRIBUICAO DA UNIAO, DE SUAS AUTARQUIAS E FUNDACOES PARA O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1</v>
          </cell>
          <cell r="M17">
            <v>7650238.4199999999</v>
          </cell>
          <cell r="N17">
            <v>0</v>
          </cell>
          <cell r="O17">
            <v>0</v>
          </cell>
          <cell r="Q17">
            <v>7650238.4199999999</v>
          </cell>
          <cell r="R17">
            <v>7650238.4199999999</v>
          </cell>
          <cell r="S17">
            <v>263144.44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09</v>
          </cell>
          <cell r="D18" t="str">
            <v>272</v>
          </cell>
          <cell r="E18" t="str">
            <v>0033</v>
          </cell>
          <cell r="F18" t="str">
            <v>PROGRAMA DE GESTAO E MANUTENCAO DO PODER JUDICIARIO</v>
          </cell>
          <cell r="G18" t="str">
            <v>0181</v>
          </cell>
          <cell r="H18" t="str">
            <v>APOSENTADORIAS E PENSOES CIVIS DA UNIAO</v>
          </cell>
          <cell r="I18" t="str">
            <v>2</v>
          </cell>
          <cell r="J18" t="str">
            <v>1056</v>
          </cell>
          <cell r="K18" t="str">
            <v>BENEFICIOS DO RPPS DA UNIAO</v>
          </cell>
          <cell r="L18" t="str">
            <v>1</v>
          </cell>
          <cell r="M18">
            <v>25016102.07</v>
          </cell>
          <cell r="N18">
            <v>0</v>
          </cell>
          <cell r="O18">
            <v>0</v>
          </cell>
          <cell r="Q18">
            <v>25016102.07</v>
          </cell>
          <cell r="R18">
            <v>25004661.640000001</v>
          </cell>
          <cell r="S18">
            <v>19428192.18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28</v>
          </cell>
          <cell r="D19" t="str">
            <v>846</v>
          </cell>
          <cell r="E19" t="str">
            <v>0909</v>
          </cell>
          <cell r="F19" t="str">
            <v>OPERACOES ESPECIAIS: OUTROS ENCARGOS ESPECIAIS</v>
          </cell>
          <cell r="G19" t="str">
            <v>00S6</v>
          </cell>
          <cell r="H19" t="str">
            <v>BENEFICIO ESPECIAL - LEI N. 12.618, DE 2012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1</v>
          </cell>
          <cell r="M19">
            <v>171244.81</v>
          </cell>
          <cell r="N19">
            <v>0</v>
          </cell>
          <cell r="O19">
            <v>0</v>
          </cell>
          <cell r="Q19">
            <v>171244.81</v>
          </cell>
          <cell r="R19">
            <v>171244.81</v>
          </cell>
          <cell r="S19">
            <v>171244.81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ColWidth="9.140625" defaultRowHeight="25.5" customHeight="1" x14ac:dyDescent="0.2"/>
  <cols>
    <col min="1" max="1" width="17.7109375" style="81" customWidth="1"/>
    <col min="2" max="2" width="35.7109375" style="81" customWidth="1"/>
    <col min="3" max="4" width="15.7109375" style="81" customWidth="1"/>
    <col min="5" max="6" width="55.7109375" style="81" customWidth="1"/>
    <col min="7" max="8" width="8.7109375" style="82" customWidth="1"/>
    <col min="9" max="9" width="35.7109375" style="82" customWidth="1"/>
    <col min="10" max="10" width="8.7109375" style="82" customWidth="1"/>
    <col min="11" max="15" width="16.7109375" style="82" customWidth="1"/>
    <col min="16" max="16" width="16.7109375" style="84" customWidth="1"/>
    <col min="17" max="17" width="16.7109375" style="82" customWidth="1"/>
    <col min="18" max="18" width="16.7109375" style="84" customWidth="1"/>
    <col min="19" max="19" width="16.7109375" style="82" customWidth="1"/>
    <col min="20" max="20" width="8.7109375" style="84" customWidth="1"/>
    <col min="21" max="21" width="16.7109375" style="5" customWidth="1"/>
    <col min="22" max="22" width="8.85546875" style="5" customWidth="1"/>
    <col min="23" max="23" width="16.7109375" style="5" customWidth="1"/>
    <col min="24" max="24" width="8.7109375" style="5" customWidth="1"/>
    <col min="25" max="25" width="9.28515625" style="5" bestFit="1" customWidth="1"/>
    <col min="26" max="26" width="11" style="5" bestFit="1" customWidth="1"/>
    <col min="27" max="27" width="12.5703125" style="5" bestFit="1" customWidth="1"/>
    <col min="28" max="28" width="9.28515625" style="5" bestFit="1" customWidth="1"/>
    <col min="29" max="29" width="9.42578125" style="5" customWidth="1"/>
    <col min="30" max="30" width="39.5703125" style="5" customWidth="1"/>
    <col min="31" max="31" width="10.140625" style="5" bestFit="1" customWidth="1"/>
    <col min="32" max="32" width="9.28515625" style="5" customWidth="1"/>
    <col min="33" max="33" width="50.28515625" style="5" customWidth="1"/>
    <col min="34" max="34" width="5.140625" style="5" customWidth="1"/>
    <col min="35" max="35" width="23.140625" style="5" bestFit="1" customWidth="1"/>
    <col min="36" max="39" width="34.140625" style="5" bestFit="1" customWidth="1"/>
    <col min="40" max="40" width="32.5703125" style="5" bestFit="1" customWidth="1"/>
    <col min="41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46023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25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">
      <c r="A10" s="38" t="str">
        <f>+'[1]Access-Jan'!A10</f>
        <v>12104</v>
      </c>
      <c r="B10" s="39" t="str">
        <f>+'[1]Access-Jan'!B10</f>
        <v>TRIBUNAL REGIONAL FEDERAL DA 3A. REGIAO</v>
      </c>
      <c r="C10" s="38" t="str">
        <f>CONCATENATE('[1]Access-Jan'!C10,".",'[1]Access-Jan'!D10)</f>
        <v>02.061</v>
      </c>
      <c r="D10" s="38" t="str">
        <f>CONCATENATE('[1]Access-Jan'!E10,".",'[1]Access-Jan'!G10)</f>
        <v>0033.4224</v>
      </c>
      <c r="E10" s="39" t="str">
        <f>+'[1]Access-Jan'!F10</f>
        <v>PROGRAMA DE GESTAO E MANUTENCAO DO PODER JUDICIARIO</v>
      </c>
      <c r="F10" s="40" t="str">
        <f>+'[1]Access-Jan'!H10</f>
        <v>ASSISTENCIA JURIDICA A PESSOAS CARENTES</v>
      </c>
      <c r="G10" s="38" t="str">
        <f>IF('[1]Access-Jan'!I10="1","F","S")</f>
        <v>F</v>
      </c>
      <c r="H10" s="38" t="str">
        <f>+'[1]Access-Jan'!J10</f>
        <v>1000</v>
      </c>
      <c r="I10" s="41" t="str">
        <f>+'[1]Access-Jan'!K10</f>
        <v>RECURSOS LIVRES DA UNIAO</v>
      </c>
      <c r="J10" s="38" t="str">
        <f>+'[1]Access-Jan'!L10</f>
        <v>3</v>
      </c>
      <c r="K10" s="42"/>
      <c r="L10" s="42"/>
      <c r="M10" s="42"/>
      <c r="N10" s="42">
        <f>+K10+L10-M10</f>
        <v>0</v>
      </c>
      <c r="O10" s="42">
        <f>'[1]Access-Jan'!P10</f>
        <v>0</v>
      </c>
      <c r="P10" s="42">
        <f>'[1]Access-Jan'!M10-'[1]Access-Jan'!N10</f>
        <v>10000</v>
      </c>
      <c r="Q10" s="43">
        <f>'[1]Access-Jan'!O10</f>
        <v>0</v>
      </c>
      <c r="R10" s="44">
        <f>N10-O10+P10+Q10</f>
        <v>10000</v>
      </c>
      <c r="S10" s="42">
        <f>'[1]Access-Jan'!Q10</f>
        <v>691.67</v>
      </c>
      <c r="T10" s="45">
        <f>IF(R10&gt;0,S10/R10,0)</f>
        <v>6.9166999999999992E-2</v>
      </c>
      <c r="U10" s="42">
        <f>'[1]Access-Jan'!R10</f>
        <v>0</v>
      </c>
      <c r="V10" s="45">
        <f>IF(R10&gt;0,U10/R10,0)</f>
        <v>0</v>
      </c>
      <c r="W10" s="42">
        <f>'[1]Access-Jan'!S10</f>
        <v>0</v>
      </c>
      <c r="X10" s="45">
        <f>IF(R10&gt;0,W10/R10,0)</f>
        <v>0</v>
      </c>
    </row>
    <row r="11" spans="1:24" ht="28.5" customHeight="1" x14ac:dyDescent="0.2">
      <c r="A11" s="46" t="str">
        <f>+'[1]Access-Jan'!A11</f>
        <v>12104</v>
      </c>
      <c r="B11" s="47" t="str">
        <f>+'[1]Access-Jan'!B11</f>
        <v>TRIBUNAL REGIONAL FEDERAL DA 3A. REGIAO</v>
      </c>
      <c r="C11" s="46" t="str">
        <f>CONCATENATE('[1]Access-Jan'!C11,".",'[1]Access-Jan'!D11)</f>
        <v>02.061</v>
      </c>
      <c r="D11" s="46" t="str">
        <f>CONCATENATE('[1]Access-Jan'!E11,".",'[1]Access-Jan'!G11)</f>
        <v>0033.4257</v>
      </c>
      <c r="E11" s="47" t="str">
        <f>+'[1]Access-Jan'!F11</f>
        <v>PROGRAMA DE GESTAO E MANUTENCAO DO PODER JUDICIARIO</v>
      </c>
      <c r="F11" s="48" t="str">
        <f>+'[1]Access-Jan'!H11</f>
        <v>JULGAMENTO DE CAUSAS NA JUSTICA FEDERAL</v>
      </c>
      <c r="G11" s="46" t="str">
        <f>IF('[1]Access-Jan'!I11="1","F","S")</f>
        <v>F</v>
      </c>
      <c r="H11" s="46" t="str">
        <f>+'[1]Access-Jan'!J11</f>
        <v>1000</v>
      </c>
      <c r="I11" s="49" t="str">
        <f>+'[1]Access-Jan'!K11</f>
        <v>RECURSOS LIVRES DA UNIAO</v>
      </c>
      <c r="J11" s="46" t="str">
        <f>+'[1]Access-Jan'!L11</f>
        <v>3</v>
      </c>
      <c r="K11" s="42"/>
      <c r="L11" s="42"/>
      <c r="M11" s="42"/>
      <c r="N11" s="42">
        <f t="shared" ref="N11:N19" si="0">+K11+L11-M11</f>
        <v>0</v>
      </c>
      <c r="O11" s="42">
        <f>'[1]Access-Jan'!P11</f>
        <v>11839.74</v>
      </c>
      <c r="P11" s="42">
        <f>'[1]Access-Jan'!M11-'[1]Access-Jan'!N11</f>
        <v>7640870</v>
      </c>
      <c r="Q11" s="42">
        <f>'[1]Access-Jan'!O11</f>
        <v>0</v>
      </c>
      <c r="R11" s="44">
        <f t="shared" ref="R11:R19" si="1">N11-O11+P11+Q11</f>
        <v>7629030.2599999998</v>
      </c>
      <c r="S11" s="42">
        <f>'[1]Access-Jan'!Q11</f>
        <v>5948347.2999999998</v>
      </c>
      <c r="T11" s="45">
        <f t="shared" ref="T11:T19" si="2">IF(R11&gt;0,S11/R11,0)</f>
        <v>0.77969900462814523</v>
      </c>
      <c r="U11" s="42">
        <f>'[1]Access-Jan'!R11</f>
        <v>481188.46</v>
      </c>
      <c r="V11" s="45">
        <f t="shared" ref="V11:V20" si="3">IF(R11&gt;0,U11/R11,0)</f>
        <v>6.3073345314008503E-2</v>
      </c>
      <c r="W11" s="42">
        <f>'[1]Access-Jan'!S11</f>
        <v>456905.17</v>
      </c>
      <c r="X11" s="45">
        <f t="shared" ref="X11:X20" si="4">IF(R11&gt;0,W11/R11,0)</f>
        <v>5.9890333951827843E-2</v>
      </c>
    </row>
    <row r="12" spans="1:24" ht="28.5" customHeight="1" x14ac:dyDescent="0.2">
      <c r="A12" s="46" t="str">
        <f>+'[1]Access-Jan'!A12</f>
        <v>12104</v>
      </c>
      <c r="B12" s="47" t="str">
        <f>+'[1]Access-Jan'!B12</f>
        <v>TRIBUNAL REGIONAL FEDERAL DA 3A. REGIAO</v>
      </c>
      <c r="C12" s="46" t="str">
        <f>CONCATENATE('[1]Access-Jan'!C12,".",'[1]Access-Jan'!D12)</f>
        <v>02.061</v>
      </c>
      <c r="D12" s="46" t="str">
        <f>CONCATENATE('[1]Access-Jan'!E12,".",'[1]Access-Jan'!G12)</f>
        <v>0033.4257</v>
      </c>
      <c r="E12" s="47" t="str">
        <f>+'[1]Access-Jan'!F12</f>
        <v>PROGRAMA DE GESTAO E MANUTENCAO DO PODER JUDICIARIO</v>
      </c>
      <c r="F12" s="48" t="str">
        <f>+'[1]Access-Jan'!H12</f>
        <v>JULGAMENTO DE CAUSAS NA JUSTICA FEDERAL</v>
      </c>
      <c r="G12" s="46" t="str">
        <f>IF('[1]Access-Jan'!I12="1","F","S")</f>
        <v>F</v>
      </c>
      <c r="H12" s="46" t="str">
        <f>+'[1]Access-Jan'!J12</f>
        <v>1138</v>
      </c>
      <c r="I12" s="49" t="str">
        <f>+'[1]Access-Jan'!K12</f>
        <v>MELHORIA DA PRESTACAO JURISDICIONAL</v>
      </c>
      <c r="J12" s="46" t="str">
        <f>+'[1]Access-Jan'!L12</f>
        <v>3</v>
      </c>
      <c r="K12" s="42"/>
      <c r="L12" s="42"/>
      <c r="M12" s="42"/>
      <c r="N12" s="42">
        <f t="shared" si="0"/>
        <v>0</v>
      </c>
      <c r="O12" s="42">
        <f>'[1]Access-Jan'!P12</f>
        <v>0</v>
      </c>
      <c r="P12" s="42">
        <f>'[1]Access-Jan'!M12-'[1]Access-Jan'!N12</f>
        <v>0</v>
      </c>
      <c r="Q12" s="42">
        <f>'[1]Access-Jan'!O12</f>
        <v>0</v>
      </c>
      <c r="R12" s="44">
        <f t="shared" si="1"/>
        <v>0</v>
      </c>
      <c r="S12" s="42">
        <f>'[1]Access-Jan'!Q12</f>
        <v>0</v>
      </c>
      <c r="T12" s="45">
        <f t="shared" si="2"/>
        <v>0</v>
      </c>
      <c r="U12" s="42">
        <f>'[1]Access-Jan'!R12</f>
        <v>0</v>
      </c>
      <c r="V12" s="45">
        <f t="shared" si="3"/>
        <v>0</v>
      </c>
      <c r="W12" s="42">
        <f>'[1]Access-Jan'!S12</f>
        <v>0</v>
      </c>
      <c r="X12" s="45">
        <f t="shared" si="4"/>
        <v>0</v>
      </c>
    </row>
    <row r="13" spans="1:24" ht="28.5" customHeight="1" x14ac:dyDescent="0.2">
      <c r="A13" s="50" t="str">
        <f>+'[1]Access-Jan'!A13</f>
        <v>12104</v>
      </c>
      <c r="B13" s="51" t="str">
        <f>+'[1]Access-Jan'!B13</f>
        <v>TRIBUNAL REGIONAL FEDERAL DA 3A. REGIAO</v>
      </c>
      <c r="C13" s="52" t="str">
        <f>CONCATENATE('[1]Access-Jan'!C13,".",'[1]Access-Jan'!D13)</f>
        <v>02.122</v>
      </c>
      <c r="D13" s="52" t="str">
        <f>CONCATENATE('[1]Access-Jan'!E13,".",'[1]Access-Jan'!G13)</f>
        <v>0033.20TP</v>
      </c>
      <c r="E13" s="51" t="str">
        <f>+'[1]Access-Jan'!F13</f>
        <v>PROGRAMA DE GESTAO E MANUTENCAO DO PODER JUDICIARIO</v>
      </c>
      <c r="F13" s="53" t="str">
        <f>+'[1]Access-Jan'!H13</f>
        <v>ATIVOS CIVIS DA UNIAO</v>
      </c>
      <c r="G13" s="50" t="str">
        <f>IF('[1]Access-Jan'!I13="1","F","S")</f>
        <v>F</v>
      </c>
      <c r="H13" s="50" t="str">
        <f>+'[1]Access-Jan'!J13</f>
        <v>1000</v>
      </c>
      <c r="I13" s="54" t="str">
        <f>+'[1]Access-Jan'!K13</f>
        <v>RECURSOS LIVRES DA UNIAO</v>
      </c>
      <c r="J13" s="50" t="str">
        <f>+'[1]Access-Jan'!L13</f>
        <v>1</v>
      </c>
      <c r="K13" s="42"/>
      <c r="L13" s="42"/>
      <c r="M13" s="42"/>
      <c r="N13" s="42">
        <f t="shared" si="0"/>
        <v>0</v>
      </c>
      <c r="O13" s="42">
        <f>'[1]Access-Jan'!P13</f>
        <v>0</v>
      </c>
      <c r="P13" s="42">
        <f>'[1]Access-Jan'!M13-'[1]Access-Jan'!N13</f>
        <v>65537680.039999999</v>
      </c>
      <c r="Q13" s="42">
        <f>'[1]Access-Jan'!O13</f>
        <v>0</v>
      </c>
      <c r="R13" s="44">
        <f t="shared" si="1"/>
        <v>65537680.039999999</v>
      </c>
      <c r="S13" s="42">
        <f>'[1]Access-Jan'!Q13</f>
        <v>65537680.039999999</v>
      </c>
      <c r="T13" s="45">
        <f t="shared" si="2"/>
        <v>1</v>
      </c>
      <c r="U13" s="42">
        <f>'[1]Access-Jan'!R13</f>
        <v>65522239.710000001</v>
      </c>
      <c r="V13" s="45">
        <f t="shared" si="3"/>
        <v>0.99976440530103328</v>
      </c>
      <c r="W13" s="42">
        <f>'[1]Access-Jan'!S13</f>
        <v>51020365.07</v>
      </c>
      <c r="X13" s="45">
        <f t="shared" si="4"/>
        <v>0.77848903163585348</v>
      </c>
    </row>
    <row r="14" spans="1:24" ht="28.5" customHeight="1" x14ac:dyDescent="0.2">
      <c r="A14" s="46" t="str">
        <f>+'[1]Access-Jan'!A14</f>
        <v>12104</v>
      </c>
      <c r="B14" s="47" t="str">
        <f>+'[1]Access-Jan'!B14</f>
        <v>TRIBUNAL REGIONAL FEDERAL DA 3A. REGIAO</v>
      </c>
      <c r="C14" s="46" t="str">
        <f>CONCATENATE('[1]Access-Jan'!C14,".",'[1]Access-Jan'!D14)</f>
        <v>02.122</v>
      </c>
      <c r="D14" s="46" t="str">
        <f>CONCATENATE('[1]Access-Jan'!E14,".",'[1]Access-Jan'!G14)</f>
        <v>0033.216H</v>
      </c>
      <c r="E14" s="47" t="str">
        <f>+'[1]Access-Jan'!F14</f>
        <v>PROGRAMA DE GESTAO E MANUTENCAO DO PODER JUDICIARIO</v>
      </c>
      <c r="F14" s="55" t="str">
        <f>+'[1]Access-Jan'!H14</f>
        <v>AJUDA DE CUSTO PARA MORADIA OU AUXILIO-MORADIA A AGENTES PUB</v>
      </c>
      <c r="G14" s="46" t="str">
        <f>IF('[1]Access-Jan'!I14="1","F","S")</f>
        <v>F</v>
      </c>
      <c r="H14" s="46" t="str">
        <f>+'[1]Access-Jan'!J14</f>
        <v>1000</v>
      </c>
      <c r="I14" s="47" t="str">
        <f>+'[1]Access-Jan'!K14</f>
        <v>RECURSOS LIVRES DA UNIAO</v>
      </c>
      <c r="J14" s="46" t="str">
        <f>+'[1]Access-Jan'!L14</f>
        <v>3</v>
      </c>
      <c r="K14" s="42"/>
      <c r="L14" s="42"/>
      <c r="M14" s="42"/>
      <c r="N14" s="42">
        <f t="shared" si="0"/>
        <v>0</v>
      </c>
      <c r="O14" s="42">
        <f>'[1]Access-Jan'!P14</f>
        <v>0</v>
      </c>
      <c r="P14" s="42">
        <f>'[1]Access-Jan'!M14-'[1]Access-Jan'!N14</f>
        <v>14166</v>
      </c>
      <c r="Q14" s="42">
        <f>'[1]Access-Jan'!O14</f>
        <v>0</v>
      </c>
      <c r="R14" s="44">
        <f t="shared" si="1"/>
        <v>14166</v>
      </c>
      <c r="S14" s="42">
        <f>'[1]Access-Jan'!Q14</f>
        <v>11665</v>
      </c>
      <c r="T14" s="45">
        <f t="shared" si="2"/>
        <v>0.82345051531836788</v>
      </c>
      <c r="U14" s="42">
        <f>'[1]Access-Jan'!R14</f>
        <v>0</v>
      </c>
      <c r="V14" s="45">
        <f t="shared" si="3"/>
        <v>0</v>
      </c>
      <c r="W14" s="42">
        <f>'[1]Access-Jan'!S14</f>
        <v>0</v>
      </c>
      <c r="X14" s="45">
        <f t="shared" si="4"/>
        <v>0</v>
      </c>
    </row>
    <row r="15" spans="1:24" ht="28.5" customHeight="1" x14ac:dyDescent="0.2">
      <c r="A15" s="46" t="str">
        <f>+'[1]Access-Jan'!A15</f>
        <v>12104</v>
      </c>
      <c r="B15" s="47" t="str">
        <f>+'[1]Access-Jan'!B15</f>
        <v>TRIBUNAL REGIONAL FEDERAL DA 3A. REGIAO</v>
      </c>
      <c r="C15" s="46" t="str">
        <f>CONCATENATE('[1]Access-Jan'!C15,".",'[1]Access-Jan'!D15)</f>
        <v>02.331</v>
      </c>
      <c r="D15" s="46" t="str">
        <f>CONCATENATE('[1]Access-Jan'!E15,".",'[1]Access-Jan'!G15)</f>
        <v>0033.2004</v>
      </c>
      <c r="E15" s="47" t="str">
        <f>+'[1]Access-Jan'!F15</f>
        <v>PROGRAMA DE GESTAO E MANUTENCAO DO PODER JUDICIARIO</v>
      </c>
      <c r="F15" s="55" t="str">
        <f>+'[1]Access-Jan'!H15</f>
        <v>ASSISTENCIA MEDICA E ODONTOLOGICA AOS SERVIDORES CIVIS, EMPR</v>
      </c>
      <c r="G15" s="46" t="str">
        <f>IF('[1]Access-Jan'!I15="1","F","S")</f>
        <v>F</v>
      </c>
      <c r="H15" s="46" t="str">
        <f>+'[1]Access-Jan'!J15</f>
        <v>1000</v>
      </c>
      <c r="I15" s="47" t="str">
        <f>+'[1]Access-Jan'!K15</f>
        <v>RECURSOS LIVRES DA UNIAO</v>
      </c>
      <c r="J15" s="46" t="str">
        <f>+'[1]Access-Jan'!L15</f>
        <v>3</v>
      </c>
      <c r="K15" s="42"/>
      <c r="L15" s="42"/>
      <c r="M15" s="42"/>
      <c r="N15" s="42">
        <f t="shared" si="0"/>
        <v>0</v>
      </c>
      <c r="O15" s="42">
        <f>'[1]Access-Jan'!P15</f>
        <v>0</v>
      </c>
      <c r="P15" s="42">
        <f>'[1]Access-Jan'!M15-'[1]Access-Jan'!N15</f>
        <v>31116043.940000001</v>
      </c>
      <c r="Q15" s="42">
        <f>'[1]Access-Jan'!O15</f>
        <v>0</v>
      </c>
      <c r="R15" s="44">
        <f t="shared" si="1"/>
        <v>31116043.940000001</v>
      </c>
      <c r="S15" s="42">
        <f>'[1]Access-Jan'!Q15</f>
        <v>31108824.940000001</v>
      </c>
      <c r="T15" s="45">
        <f t="shared" si="2"/>
        <v>0.99976799749949186</v>
      </c>
      <c r="U15" s="42">
        <f>'[1]Access-Jan'!R15</f>
        <v>246003.04</v>
      </c>
      <c r="V15" s="45">
        <f t="shared" si="3"/>
        <v>7.9059870359599448E-3</v>
      </c>
      <c r="W15" s="42">
        <f>'[1]Access-Jan'!S15</f>
        <v>246003.04</v>
      </c>
      <c r="X15" s="45">
        <f t="shared" si="4"/>
        <v>7.9059870359599448E-3</v>
      </c>
    </row>
    <row r="16" spans="1:24" ht="28.5" customHeight="1" x14ac:dyDescent="0.2">
      <c r="A16" s="46" t="str">
        <f>+'[1]Access-Jan'!A16</f>
        <v>12104</v>
      </c>
      <c r="B16" s="47" t="str">
        <f>+'[1]Access-Jan'!B16</f>
        <v>TRIBUNAL REGIONAL FEDERAL DA 3A. REGIAO</v>
      </c>
      <c r="C16" s="46" t="str">
        <f>CONCATENATE('[1]Access-Jan'!C16,".",'[1]Access-Jan'!D16)</f>
        <v>02.331</v>
      </c>
      <c r="D16" s="46" t="str">
        <f>CONCATENATE('[1]Access-Jan'!E16,".",'[1]Access-Jan'!G16)</f>
        <v>0033.212B</v>
      </c>
      <c r="E16" s="47" t="str">
        <f>+'[1]Access-Jan'!F16</f>
        <v>PROGRAMA DE GESTAO E MANUTENCAO DO PODER JUDICIARIO</v>
      </c>
      <c r="F16" s="47" t="str">
        <f>+'[1]Access-Jan'!H16</f>
        <v>BENEFICIOS OBRIGATORIOS AOS SERVIDORES CIVIS, EMPREGADOS, MI</v>
      </c>
      <c r="G16" s="46" t="str">
        <f>IF('[1]Access-Jan'!I16="1","F","S")</f>
        <v>F</v>
      </c>
      <c r="H16" s="46" t="str">
        <f>+'[1]Access-Jan'!J16</f>
        <v>1000</v>
      </c>
      <c r="I16" s="47" t="str">
        <f>+'[1]Access-Jan'!K16</f>
        <v>RECURSOS LIVRES DA UNIAO</v>
      </c>
      <c r="J16" s="46" t="str">
        <f>+'[1]Access-Jan'!L16</f>
        <v>3</v>
      </c>
      <c r="K16" s="42"/>
      <c r="L16" s="42"/>
      <c r="M16" s="42"/>
      <c r="N16" s="42">
        <f t="shared" si="0"/>
        <v>0</v>
      </c>
      <c r="O16" s="42">
        <f>'[1]Access-Jan'!P16</f>
        <v>0</v>
      </c>
      <c r="P16" s="42">
        <f>'[1]Access-Jan'!M16-'[1]Access-Jan'!N16</f>
        <v>3815780.94</v>
      </c>
      <c r="Q16" s="42">
        <f>'[1]Access-Jan'!O16</f>
        <v>0</v>
      </c>
      <c r="R16" s="44">
        <f t="shared" si="1"/>
        <v>3815780.94</v>
      </c>
      <c r="S16" s="42">
        <f>'[1]Access-Jan'!Q16</f>
        <v>3815780.94</v>
      </c>
      <c r="T16" s="45">
        <f t="shared" si="2"/>
        <v>1</v>
      </c>
      <c r="U16" s="42">
        <f>'[1]Access-Jan'!R16</f>
        <v>3695514.24</v>
      </c>
      <c r="V16" s="45">
        <f t="shared" si="3"/>
        <v>0.96848175985700069</v>
      </c>
      <c r="W16" s="42">
        <f>'[1]Access-Jan'!S16</f>
        <v>3685752.37</v>
      </c>
      <c r="X16" s="45">
        <f t="shared" si="4"/>
        <v>0.96592347096319431</v>
      </c>
    </row>
    <row r="17" spans="1:40" ht="28.5" customHeight="1" x14ac:dyDescent="0.2">
      <c r="A17" s="46" t="str">
        <f>+'[1]Access-Jan'!A17</f>
        <v>12104</v>
      </c>
      <c r="B17" s="47" t="str">
        <f>+'[1]Access-Jan'!B17</f>
        <v>TRIBUNAL REGIONAL FEDERAL DA 3A. REGIAO</v>
      </c>
      <c r="C17" s="46" t="str">
        <f>CONCATENATE('[1]Access-Jan'!C17,".",'[1]Access-Jan'!D17)</f>
        <v>02.846</v>
      </c>
      <c r="D17" s="46" t="str">
        <f>CONCATENATE('[1]Access-Jan'!E17,".",'[1]Access-Jan'!G17)</f>
        <v>0033.09HB</v>
      </c>
      <c r="E17" s="47" t="str">
        <f>+'[1]Access-Jan'!F17</f>
        <v>PROGRAMA DE GESTAO E MANUTENCAO DO PODER JUDICIARIO</v>
      </c>
      <c r="F17" s="47" t="str">
        <f>+'[1]Access-Jan'!H17</f>
        <v>CONTRIBUICAO DA UNIAO, DE SUAS AUTARQUIAS E FUNDACOES PARA O</v>
      </c>
      <c r="G17" s="46" t="str">
        <f>IF('[1]Access-Jan'!I17="1","F","S")</f>
        <v>F</v>
      </c>
      <c r="H17" s="46" t="str">
        <f>+'[1]Access-Jan'!J17</f>
        <v>1000</v>
      </c>
      <c r="I17" s="47" t="str">
        <f>+'[1]Access-Jan'!K17</f>
        <v>RECURSOS LIVRES DA UNIAO</v>
      </c>
      <c r="J17" s="46" t="str">
        <f>+'[1]Access-Jan'!L17</f>
        <v>1</v>
      </c>
      <c r="K17" s="42"/>
      <c r="L17" s="42"/>
      <c r="M17" s="42"/>
      <c r="N17" s="42">
        <f t="shared" si="0"/>
        <v>0</v>
      </c>
      <c r="O17" s="42">
        <f>'[1]Access-Jan'!P17</f>
        <v>0</v>
      </c>
      <c r="P17" s="42">
        <f>'[1]Access-Jan'!M17-'[1]Access-Jan'!N17</f>
        <v>7650238.4199999999</v>
      </c>
      <c r="Q17" s="42">
        <f>'[1]Access-Jan'!O17</f>
        <v>0</v>
      </c>
      <c r="R17" s="42">
        <f t="shared" si="1"/>
        <v>7650238.4199999999</v>
      </c>
      <c r="S17" s="42">
        <f>'[1]Access-Jan'!Q17</f>
        <v>7650238.4199999999</v>
      </c>
      <c r="T17" s="45">
        <f t="shared" si="2"/>
        <v>1</v>
      </c>
      <c r="U17" s="42">
        <f>'[1]Access-Jan'!R17</f>
        <v>7650238.4199999999</v>
      </c>
      <c r="V17" s="45">
        <f t="shared" si="3"/>
        <v>1</v>
      </c>
      <c r="W17" s="42">
        <f>'[1]Access-Jan'!S17</f>
        <v>263144.44</v>
      </c>
      <c r="X17" s="45">
        <f t="shared" si="4"/>
        <v>3.4396893999023889E-2</v>
      </c>
    </row>
    <row r="18" spans="1:40" ht="28.5" customHeight="1" x14ac:dyDescent="0.2">
      <c r="A18" s="46" t="str">
        <f>+'[1]Access-Jan'!A18</f>
        <v>12104</v>
      </c>
      <c r="B18" s="47" t="str">
        <f>+'[1]Access-Jan'!B18</f>
        <v>TRIBUNAL REGIONAL FEDERAL DA 3A. REGIAO</v>
      </c>
      <c r="C18" s="46" t="str">
        <f>CONCATENATE('[1]Access-Jan'!C18,".",'[1]Access-Jan'!D18)</f>
        <v>09.272</v>
      </c>
      <c r="D18" s="46" t="str">
        <f>CONCATENATE('[1]Access-Jan'!E18,".",'[1]Access-Jan'!G18)</f>
        <v>0033.0181</v>
      </c>
      <c r="E18" s="47" t="str">
        <f>+'[1]Access-Jan'!F18</f>
        <v>PROGRAMA DE GESTAO E MANUTENCAO DO PODER JUDICIARIO</v>
      </c>
      <c r="F18" s="47" t="str">
        <f>+'[1]Access-Jan'!H18</f>
        <v>APOSENTADORIAS E PENSOES CIVIS DA UNIAO</v>
      </c>
      <c r="G18" s="46" t="str">
        <f>IF('[1]Access-Jan'!I18="1","F","S")</f>
        <v>S</v>
      </c>
      <c r="H18" s="46" t="str">
        <f>+'[1]Access-Jan'!J18</f>
        <v>1056</v>
      </c>
      <c r="I18" s="47" t="str">
        <f>+'[1]Access-Jan'!K18</f>
        <v>BENEFICIOS DO RPPS DA UNIAO</v>
      </c>
      <c r="J18" s="46" t="str">
        <f>+'[1]Access-Jan'!L18</f>
        <v>1</v>
      </c>
      <c r="K18" s="42"/>
      <c r="L18" s="42"/>
      <c r="M18" s="42"/>
      <c r="N18" s="42">
        <f t="shared" si="0"/>
        <v>0</v>
      </c>
      <c r="O18" s="42">
        <f>'[1]Access-Jan'!P18</f>
        <v>0</v>
      </c>
      <c r="P18" s="42">
        <f>'[1]Access-Jan'!M18-'[1]Access-Jan'!N18</f>
        <v>25016102.07</v>
      </c>
      <c r="Q18" s="42">
        <f>'[1]Access-Jan'!O18</f>
        <v>0</v>
      </c>
      <c r="R18" s="42">
        <f t="shared" si="1"/>
        <v>25016102.07</v>
      </c>
      <c r="S18" s="42">
        <f>'[1]Access-Jan'!Q18</f>
        <v>25016102.07</v>
      </c>
      <c r="T18" s="45">
        <f t="shared" si="2"/>
        <v>1</v>
      </c>
      <c r="U18" s="42">
        <f>'[1]Access-Jan'!R18</f>
        <v>25004661.640000001</v>
      </c>
      <c r="V18" s="45">
        <f t="shared" si="3"/>
        <v>0.99954267735365054</v>
      </c>
      <c r="W18" s="42">
        <f>'[1]Access-Jan'!S18</f>
        <v>19428192.18</v>
      </c>
      <c r="X18" s="45">
        <f t="shared" si="4"/>
        <v>0.77662747480147287</v>
      </c>
    </row>
    <row r="19" spans="1:40" ht="28.5" customHeight="1" thickBot="1" x14ac:dyDescent="0.25">
      <c r="A19" s="46" t="str">
        <f>+'[1]Access-Jan'!A19</f>
        <v>12104</v>
      </c>
      <c r="B19" s="47" t="str">
        <f>+'[1]Access-Jan'!B19</f>
        <v>TRIBUNAL REGIONAL FEDERAL DA 3A. REGIAO</v>
      </c>
      <c r="C19" s="46" t="str">
        <f>CONCATENATE('[1]Access-Jan'!C19,".",'[1]Access-Jan'!D19)</f>
        <v>28.846</v>
      </c>
      <c r="D19" s="46" t="str">
        <f>CONCATENATE('[1]Access-Jan'!E19,".",'[1]Access-Jan'!G19)</f>
        <v>0909.00S6</v>
      </c>
      <c r="E19" s="47" t="str">
        <f>+'[1]Access-Jan'!F19</f>
        <v>OPERACOES ESPECIAIS: OUTROS ENCARGOS ESPECIAIS</v>
      </c>
      <c r="F19" s="47" t="str">
        <f>+'[1]Access-Jan'!H19</f>
        <v>BENEFICIO ESPECIAL - LEI N. 12.618, DE 2012</v>
      </c>
      <c r="G19" s="46" t="str">
        <f>IF('[1]Access-Jan'!I19="1","F","S")</f>
        <v>F</v>
      </c>
      <c r="H19" s="46" t="str">
        <f>+'[1]Access-Jan'!J19</f>
        <v>1000</v>
      </c>
      <c r="I19" s="47" t="str">
        <f>+'[1]Access-Jan'!K19</f>
        <v>RECURSOS LIVRES DA UNIAO</v>
      </c>
      <c r="J19" s="46" t="str">
        <f>+'[1]Access-Jan'!L19</f>
        <v>1</v>
      </c>
      <c r="K19" s="42"/>
      <c r="L19" s="42"/>
      <c r="M19" s="42"/>
      <c r="N19" s="42">
        <f t="shared" si="0"/>
        <v>0</v>
      </c>
      <c r="O19" s="42">
        <f>'[1]Access-Jan'!P19</f>
        <v>0</v>
      </c>
      <c r="P19" s="42">
        <f>'[1]Access-Jan'!M19-'[1]Access-Jan'!N19</f>
        <v>171244.81</v>
      </c>
      <c r="Q19" s="42">
        <f>'[1]Access-Jan'!O19</f>
        <v>0</v>
      </c>
      <c r="R19" s="42">
        <f t="shared" si="1"/>
        <v>171244.81</v>
      </c>
      <c r="S19" s="42">
        <f>'[1]Access-Jan'!Q19</f>
        <v>171244.81</v>
      </c>
      <c r="T19" s="45">
        <f t="shared" si="2"/>
        <v>1</v>
      </c>
      <c r="U19" s="42">
        <f>'[1]Access-Jan'!R19</f>
        <v>171244.81</v>
      </c>
      <c r="V19" s="45">
        <f t="shared" si="3"/>
        <v>1</v>
      </c>
      <c r="W19" s="42">
        <f>'[1]Access-Jan'!S19</f>
        <v>171244.81</v>
      </c>
      <c r="X19" s="45">
        <f t="shared" si="4"/>
        <v>1</v>
      </c>
    </row>
    <row r="20" spans="1:40" ht="28.5" customHeight="1" thickBot="1" x14ac:dyDescent="0.25">
      <c r="A20" s="56" t="s">
        <v>48</v>
      </c>
      <c r="B20" s="57"/>
      <c r="C20" s="57"/>
      <c r="D20" s="57"/>
      <c r="E20" s="57"/>
      <c r="F20" s="57"/>
      <c r="G20" s="57"/>
      <c r="H20" s="57"/>
      <c r="I20" s="57"/>
      <c r="J20" s="58"/>
      <c r="K20" s="59">
        <v>0</v>
      </c>
      <c r="L20" s="59">
        <v>0</v>
      </c>
      <c r="M20" s="59">
        <v>0</v>
      </c>
      <c r="N20" s="59">
        <v>0</v>
      </c>
      <c r="O20" s="59">
        <f>SUM(O10:O19)</f>
        <v>11839.74</v>
      </c>
      <c r="P20" s="59">
        <f>SUM(P10:P19)</f>
        <v>140972126.22</v>
      </c>
      <c r="Q20" s="59">
        <f>SUM(Q10:Q19)</f>
        <v>0</v>
      </c>
      <c r="R20" s="59">
        <f>SUM(R10:R19)</f>
        <v>140960286.47999999</v>
      </c>
      <c r="S20" s="59">
        <f>SUM(S10:S19)</f>
        <v>139260575.19</v>
      </c>
      <c r="T20" s="60">
        <f>IF(R20&gt;0,S20/R20,0)</f>
        <v>0.98794191376561113</v>
      </c>
      <c r="U20" s="59">
        <f>SUM(U10:U19)</f>
        <v>102771090.32000001</v>
      </c>
      <c r="V20" s="60">
        <f t="shared" si="3"/>
        <v>0.72907833040323444</v>
      </c>
      <c r="W20" s="59">
        <f>SUM(W10:W19)</f>
        <v>75271607.079999998</v>
      </c>
      <c r="X20" s="60">
        <f t="shared" si="4"/>
        <v>0.53399158698985638</v>
      </c>
    </row>
    <row r="21" spans="1:40" ht="12.75" x14ac:dyDescent="0.2">
      <c r="A21" s="61" t="s">
        <v>49</v>
      </c>
      <c r="B21" s="61"/>
      <c r="C21" s="61"/>
      <c r="D21" s="61"/>
      <c r="E21" s="61"/>
      <c r="F21" s="61"/>
      <c r="G21" s="61"/>
      <c r="H21" s="62"/>
      <c r="I21" s="62"/>
      <c r="J21" s="62"/>
      <c r="K21" s="61"/>
      <c r="L21" s="61"/>
      <c r="M21" s="61"/>
      <c r="N21" s="61"/>
      <c r="O21" s="61"/>
      <c r="P21" s="61"/>
      <c r="Q21" s="61"/>
      <c r="R21" s="63"/>
      <c r="S21" s="61"/>
      <c r="T21" s="61"/>
      <c r="U21" s="64"/>
      <c r="V21" s="61"/>
      <c r="W21" s="64"/>
      <c r="X21" s="61"/>
    </row>
    <row r="22" spans="1:40" ht="12.75" x14ac:dyDescent="0.2">
      <c r="A22" s="61" t="s">
        <v>50</v>
      </c>
      <c r="B22" s="65"/>
      <c r="C22" s="61"/>
      <c r="D22" s="61"/>
      <c r="E22" s="61"/>
      <c r="F22" s="61"/>
      <c r="G22" s="61"/>
      <c r="H22" s="62"/>
      <c r="I22" s="62"/>
      <c r="J22" s="62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4"/>
      <c r="V22" s="61"/>
      <c r="W22" s="64"/>
      <c r="X22" s="61"/>
    </row>
    <row r="23" spans="1:40" ht="12.75" x14ac:dyDescent="0.2">
      <c r="A23" s="61"/>
      <c r="B23" s="65"/>
      <c r="C23" s="61"/>
      <c r="D23" s="61"/>
      <c r="E23" s="61"/>
      <c r="F23" s="61"/>
      <c r="G23" s="61"/>
      <c r="H23" s="62"/>
      <c r="I23" s="62"/>
      <c r="J23" s="62"/>
      <c r="K23" s="61"/>
      <c r="L23" s="61"/>
      <c r="M23" s="61"/>
      <c r="N23" s="66"/>
      <c r="O23" s="61"/>
      <c r="P23" s="61"/>
      <c r="Q23" s="61"/>
      <c r="R23" s="61"/>
      <c r="S23" s="61"/>
      <c r="T23" s="61"/>
      <c r="U23" s="64"/>
      <c r="V23" s="61"/>
      <c r="W23" s="64"/>
      <c r="X23" s="61"/>
    </row>
    <row r="24" spans="1:40" s="68" customFormat="1" ht="15.75" customHeight="1" x14ac:dyDescent="0.2">
      <c r="A24" s="69"/>
      <c r="B24" s="69"/>
      <c r="C24" s="69"/>
      <c r="D24" s="69"/>
      <c r="E24" s="69"/>
      <c r="F24" s="69"/>
      <c r="G24" s="70"/>
      <c r="H24" s="70"/>
      <c r="I24" s="70"/>
      <c r="J24" s="70"/>
      <c r="K24" s="70"/>
      <c r="L24" s="71"/>
      <c r="M24" s="67"/>
      <c r="N24" s="67"/>
      <c r="O24" s="72"/>
      <c r="P24" s="75"/>
      <c r="Q24" s="72"/>
      <c r="R24" s="72"/>
      <c r="S24" s="72"/>
      <c r="T24" s="72"/>
      <c r="U24" s="72"/>
      <c r="V24" s="72"/>
      <c r="W24" s="7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74"/>
      <c r="AK24" s="74"/>
      <c r="AL24" s="74"/>
      <c r="AM24" s="74"/>
      <c r="AN24" s="74"/>
    </row>
    <row r="25" spans="1:40" s="68" customFormat="1" ht="15.95" customHeight="1" x14ac:dyDescent="0.2">
      <c r="M25" s="67"/>
      <c r="N25" s="67"/>
      <c r="O25" s="70"/>
      <c r="P25" s="77"/>
      <c r="Q25" s="70"/>
      <c r="R25" s="78"/>
      <c r="S25" s="70"/>
      <c r="T25" s="78"/>
      <c r="U25" s="79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80"/>
      <c r="AK25" s="80"/>
      <c r="AL25" s="80"/>
      <c r="AM25" s="80"/>
      <c r="AN25" s="80"/>
    </row>
    <row r="26" spans="1:40" ht="15.75" customHeight="1" x14ac:dyDescent="0.2">
      <c r="M26" s="67"/>
      <c r="N26" s="67"/>
      <c r="P26" s="83"/>
    </row>
    <row r="27" spans="1:40" ht="15.75" customHeight="1" x14ac:dyDescent="0.2">
      <c r="M27" s="78"/>
      <c r="N27" s="85"/>
      <c r="O27" s="85"/>
      <c r="P27" s="85"/>
      <c r="Q27" s="85"/>
      <c r="S27" s="85"/>
      <c r="T27" s="85"/>
      <c r="U27" s="85"/>
      <c r="V27" s="85"/>
      <c r="W27" s="85"/>
      <c r="X27"/>
      <c r="Y27"/>
      <c r="Z27"/>
    </row>
    <row r="28" spans="1:40" ht="15.75" customHeight="1" x14ac:dyDescent="0.2">
      <c r="M28" s="86"/>
      <c r="N28" s="86"/>
      <c r="O28" s="86"/>
      <c r="P28" s="86"/>
      <c r="Q28" s="86"/>
      <c r="R28" s="86"/>
      <c r="S28" s="87"/>
      <c r="T28" s="87"/>
      <c r="U28" s="87"/>
      <c r="V28" s="88"/>
      <c r="W28" s="89"/>
      <c r="X28" s="88"/>
      <c r="Y28" s="88"/>
      <c r="Z28" s="88"/>
      <c r="AA28" s="88"/>
    </row>
    <row r="29" spans="1:40" ht="15.75" customHeight="1" x14ac:dyDescent="0.2">
      <c r="M29" s="86"/>
      <c r="N29" s="86"/>
      <c r="O29" s="86"/>
      <c r="P29" s="86"/>
      <c r="Q29" s="86"/>
      <c r="R29" s="86"/>
      <c r="S29" s="87"/>
      <c r="T29" s="87"/>
      <c r="U29" s="87"/>
      <c r="V29" s="88"/>
      <c r="W29" s="89"/>
      <c r="X29" s="88"/>
      <c r="Y29" s="88"/>
      <c r="Z29" s="88"/>
      <c r="AA29" s="88"/>
    </row>
    <row r="30" spans="1:40" ht="15.75" customHeight="1" x14ac:dyDescent="0.2">
      <c r="M30" s="86"/>
      <c r="N30" s="86"/>
      <c r="O30" s="86"/>
      <c r="P30" s="86"/>
      <c r="Q30" s="86"/>
      <c r="R30" s="86"/>
      <c r="S30" s="87"/>
      <c r="T30" s="87"/>
      <c r="U30" s="87"/>
      <c r="V30" s="88"/>
      <c r="W30" s="89"/>
      <c r="X30" s="88"/>
      <c r="Y30" s="88"/>
      <c r="Z30" s="88"/>
      <c r="AA30" s="88"/>
    </row>
    <row r="31" spans="1:40" ht="15.75" customHeight="1" x14ac:dyDescent="0.2">
      <c r="M31" s="86"/>
      <c r="N31" s="86"/>
      <c r="O31" s="86"/>
      <c r="P31" s="86"/>
      <c r="Q31" s="86"/>
      <c r="R31" s="86"/>
      <c r="S31" s="87"/>
      <c r="T31" s="87"/>
      <c r="U31" s="87"/>
      <c r="V31" s="88"/>
      <c r="W31" s="89"/>
      <c r="X31" s="88"/>
      <c r="Y31" s="88"/>
      <c r="Z31" s="88"/>
      <c r="AA31" s="88"/>
    </row>
    <row r="32" spans="1:40" ht="15.75" customHeight="1" x14ac:dyDescent="0.25">
      <c r="M32" s="86"/>
      <c r="N32" s="86"/>
      <c r="O32" s="86"/>
      <c r="P32" s="86"/>
      <c r="Q32" s="86"/>
      <c r="R32" s="90"/>
      <c r="S32" s="91"/>
      <c r="T32" s="86"/>
      <c r="U32" s="92"/>
      <c r="V32" s="88"/>
      <c r="W32" s="93"/>
      <c r="X32" s="88"/>
      <c r="Y32" s="88"/>
      <c r="Z32" s="88"/>
      <c r="AA32" s="88"/>
    </row>
    <row r="33" spans="13:30" ht="15.75" customHeight="1" x14ac:dyDescent="0.2">
      <c r="M33" s="94"/>
      <c r="N33" s="94"/>
      <c r="O33" s="94"/>
      <c r="P33" s="95"/>
      <c r="Q33" s="94"/>
      <c r="R33" s="95"/>
      <c r="S33" s="94"/>
      <c r="T33" s="95"/>
      <c r="U33" s="96"/>
      <c r="V33" s="88"/>
      <c r="W33" s="88"/>
      <c r="X33" s="88"/>
      <c r="Y33" s="88"/>
      <c r="Z33" s="88"/>
      <c r="AA33" s="88"/>
    </row>
    <row r="34" spans="13:30" ht="15.75" customHeight="1" x14ac:dyDescent="0.3">
      <c r="M34" s="97"/>
      <c r="AA34" s="98"/>
    </row>
    <row r="35" spans="13:30" ht="15.75" customHeight="1" x14ac:dyDescent="0.2"/>
    <row r="36" spans="13:30" ht="15.75" customHeight="1" x14ac:dyDescent="0.2"/>
    <row r="37" spans="13:30" ht="15.75" customHeight="1" x14ac:dyDescent="0.3">
      <c r="R37" s="97"/>
    </row>
    <row r="38" spans="13:30" ht="15.75" customHeight="1" x14ac:dyDescent="0.2"/>
    <row r="39" spans="13:30" ht="15.75" customHeight="1" x14ac:dyDescent="0.2"/>
    <row r="40" spans="13:30" ht="15.75" customHeight="1" x14ac:dyDescent="0.2">
      <c r="AD40" s="99"/>
    </row>
    <row r="41" spans="13:30" ht="15.75" customHeight="1" x14ac:dyDescent="0.2">
      <c r="AD41" s="100"/>
    </row>
    <row r="42" spans="13:30" ht="15.75" customHeight="1" x14ac:dyDescent="0.2"/>
    <row r="43" spans="13:30" ht="15.75" customHeight="1" x14ac:dyDescent="0.2"/>
    <row r="44" spans="13:30" ht="15.75" customHeight="1" x14ac:dyDescent="0.2"/>
    <row r="45" spans="13:30" ht="15.75" customHeight="1" x14ac:dyDescent="0.2"/>
    <row r="46" spans="13:30" ht="15.75" customHeight="1" x14ac:dyDescent="0.2"/>
    <row r="47" spans="13:30" ht="15.75" customHeight="1" x14ac:dyDescent="0.2"/>
    <row r="48" spans="13:30" ht="15.75" customHeight="1" x14ac:dyDescent="0.2">
      <c r="X48" s="101"/>
      <c r="Y48" s="101"/>
      <c r="Z48" s="101"/>
      <c r="AA48" s="101"/>
      <c r="AB48" s="101"/>
    </row>
    <row r="49" spans="7:40" ht="15.75" customHeight="1" x14ac:dyDescent="0.2">
      <c r="W49" s="68"/>
    </row>
    <row r="50" spans="7:40" ht="15.75" customHeight="1" x14ac:dyDescent="0.2">
      <c r="O50" s="102"/>
      <c r="W50" s="101"/>
      <c r="AB50" s="103"/>
    </row>
    <row r="51" spans="7:40" s="81" customFormat="1" ht="15.75" customHeight="1" x14ac:dyDescent="0.2">
      <c r="G51" s="82"/>
      <c r="H51" s="82"/>
      <c r="I51" s="82"/>
      <c r="J51" s="82"/>
      <c r="K51" s="82"/>
      <c r="L51" s="82"/>
      <c r="M51" s="82"/>
      <c r="N51" s="82"/>
      <c r="O51" s="82"/>
      <c r="P51" s="84"/>
      <c r="Q51" s="82"/>
      <c r="R51" s="84"/>
      <c r="S51" s="82"/>
      <c r="T51" s="84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7:40" s="81" customFormat="1" ht="15.75" customHeight="1" x14ac:dyDescent="0.2">
      <c r="G52" s="82"/>
      <c r="H52" s="82"/>
      <c r="I52" s="82"/>
      <c r="J52" s="82"/>
      <c r="K52" s="82"/>
      <c r="L52" s="82"/>
      <c r="M52" s="82"/>
      <c r="N52" s="82"/>
      <c r="O52" s="82"/>
      <c r="P52" s="84"/>
      <c r="Q52" s="82"/>
      <c r="R52" s="84"/>
      <c r="S52" s="82"/>
      <c r="T52" s="84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7:40" s="81" customFormat="1" ht="15.75" customHeight="1" x14ac:dyDescent="0.2">
      <c r="G53" s="82"/>
      <c r="H53" s="82"/>
      <c r="I53" s="82"/>
      <c r="J53" s="82"/>
      <c r="K53" s="82"/>
      <c r="L53" s="82"/>
      <c r="M53" s="82"/>
      <c r="N53" s="82"/>
      <c r="O53" s="82"/>
      <c r="P53" s="84"/>
      <c r="Q53" s="82"/>
      <c r="R53" s="84"/>
      <c r="S53" s="82"/>
      <c r="T53" s="84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7:40" s="81" customFormat="1" ht="15.75" customHeight="1" x14ac:dyDescent="0.2">
      <c r="G54" s="82"/>
      <c r="H54" s="82"/>
      <c r="I54" s="82"/>
      <c r="J54" s="82"/>
      <c r="K54" s="82"/>
      <c r="L54" s="82"/>
      <c r="M54" s="82"/>
      <c r="N54" s="82"/>
      <c r="O54" s="82"/>
      <c r="P54" s="84"/>
      <c r="Q54" s="82"/>
      <c r="R54" s="84"/>
      <c r="S54" s="82"/>
      <c r="T54" s="84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7:40" s="81" customFormat="1" ht="15.75" customHeight="1" x14ac:dyDescent="0.2">
      <c r="G55" s="82"/>
      <c r="H55" s="82"/>
      <c r="I55" s="82"/>
      <c r="J55" s="82"/>
      <c r="K55" s="82"/>
      <c r="L55" s="82"/>
      <c r="M55" s="82"/>
      <c r="N55" s="82"/>
      <c r="O55" s="82"/>
      <c r="P55" s="84"/>
      <c r="Q55" s="82"/>
      <c r="R55" s="84"/>
      <c r="S55" s="82"/>
      <c r="T55" s="84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7:40" s="81" customFormat="1" ht="15.75" customHeight="1" x14ac:dyDescent="0.2">
      <c r="G56" s="82"/>
      <c r="H56" s="82"/>
      <c r="I56" s="82"/>
      <c r="J56" s="82"/>
      <c r="K56" s="82"/>
      <c r="L56" s="82"/>
      <c r="M56" s="82"/>
      <c r="N56" s="82"/>
      <c r="O56" s="82"/>
      <c r="P56" s="84"/>
      <c r="Q56" s="82"/>
      <c r="R56" s="84"/>
      <c r="S56" s="82"/>
      <c r="T56" s="84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7:40" s="81" customFormat="1" ht="15.75" customHeight="1" x14ac:dyDescent="0.2">
      <c r="G57" s="82"/>
      <c r="H57" s="82"/>
      <c r="I57" s="82"/>
      <c r="J57" s="82"/>
      <c r="K57" s="82"/>
      <c r="L57" s="82"/>
      <c r="M57" s="82"/>
      <c r="N57" s="82"/>
      <c r="O57" s="82"/>
      <c r="P57" s="84"/>
      <c r="Q57" s="82"/>
      <c r="R57" s="84"/>
      <c r="S57" s="82"/>
      <c r="T57" s="84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7:40" s="81" customFormat="1" ht="15.75" customHeight="1" x14ac:dyDescent="0.2">
      <c r="G58" s="82"/>
      <c r="H58" s="82"/>
      <c r="I58" s="82"/>
      <c r="J58" s="82"/>
      <c r="K58" s="82"/>
      <c r="L58" s="82"/>
      <c r="M58" s="82"/>
      <c r="N58" s="82"/>
      <c r="O58" s="82"/>
      <c r="P58" s="84"/>
      <c r="Q58" s="82"/>
      <c r="R58" s="84"/>
      <c r="S58" s="82"/>
      <c r="T58" s="84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7:40" s="81" customFormat="1" ht="15.75" customHeight="1" x14ac:dyDescent="0.2">
      <c r="G59" s="82"/>
      <c r="H59" s="82"/>
      <c r="I59" s="82"/>
      <c r="J59" s="82"/>
      <c r="K59" s="82"/>
      <c r="L59" s="82"/>
      <c r="M59" s="82"/>
      <c r="N59" s="82"/>
      <c r="O59" s="82"/>
      <c r="P59" s="84"/>
      <c r="Q59" s="82"/>
      <c r="R59" s="84"/>
      <c r="S59" s="82"/>
      <c r="T59" s="84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7:40" s="81" customFormat="1" ht="15.75" customHeight="1" x14ac:dyDescent="0.2">
      <c r="G60" s="82"/>
      <c r="H60" s="82"/>
      <c r="I60" s="82"/>
      <c r="J60" s="82"/>
      <c r="K60" s="82"/>
      <c r="L60" s="82"/>
      <c r="M60" s="82"/>
      <c r="N60" s="82"/>
      <c r="O60" s="82"/>
      <c r="P60" s="84"/>
      <c r="Q60" s="82"/>
      <c r="R60" s="84"/>
      <c r="S60" s="82"/>
      <c r="T60" s="84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7:40" s="81" customFormat="1" ht="15.75" customHeight="1" x14ac:dyDescent="0.2">
      <c r="G61" s="82"/>
      <c r="H61" s="82"/>
      <c r="I61" s="82"/>
      <c r="J61" s="82"/>
      <c r="K61" s="82"/>
      <c r="L61" s="82"/>
      <c r="M61" s="82"/>
      <c r="N61" s="82"/>
      <c r="O61" s="82"/>
      <c r="P61" s="84"/>
      <c r="Q61" s="82"/>
      <c r="R61" s="84"/>
      <c r="S61" s="82"/>
      <c r="T61" s="84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7:40" s="81" customFormat="1" ht="15.75" customHeight="1" x14ac:dyDescent="0.2">
      <c r="G62" s="82"/>
      <c r="H62" s="82"/>
      <c r="I62" s="82"/>
      <c r="J62" s="82"/>
      <c r="K62" s="82"/>
      <c r="L62" s="82"/>
      <c r="M62" s="82"/>
      <c r="N62" s="82"/>
      <c r="O62" s="82"/>
      <c r="P62" s="84"/>
      <c r="Q62" s="82"/>
      <c r="R62" s="84"/>
      <c r="S62" s="82"/>
      <c r="T62" s="84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7:40" s="81" customFormat="1" ht="15.75" customHeight="1" x14ac:dyDescent="0.2">
      <c r="G63" s="82"/>
      <c r="H63" s="82"/>
      <c r="I63" s="82"/>
      <c r="J63" s="82"/>
      <c r="K63" s="82"/>
      <c r="L63" s="82"/>
      <c r="M63" s="82"/>
      <c r="N63" s="82"/>
      <c r="O63" s="82"/>
      <c r="P63" s="84"/>
      <c r="Q63" s="82"/>
      <c r="R63" s="84"/>
      <c r="S63" s="82"/>
      <c r="T63" s="84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7:40" s="81" customFormat="1" ht="15.75" customHeight="1" x14ac:dyDescent="0.2">
      <c r="G64" s="82"/>
      <c r="H64" s="82"/>
      <c r="I64" s="82"/>
      <c r="J64" s="82"/>
      <c r="K64" s="82"/>
      <c r="L64" s="82"/>
      <c r="M64" s="82"/>
      <c r="N64" s="82"/>
      <c r="O64" s="82"/>
      <c r="P64" s="84"/>
      <c r="Q64" s="82"/>
      <c r="R64" s="84"/>
      <c r="S64" s="82"/>
      <c r="T64" s="84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7:40" s="81" customFormat="1" ht="15.75" customHeight="1" x14ac:dyDescent="0.2">
      <c r="G65" s="82"/>
      <c r="H65" s="82"/>
      <c r="I65" s="82"/>
      <c r="J65" s="82"/>
      <c r="K65" s="82"/>
      <c r="L65" s="82"/>
      <c r="M65" s="82"/>
      <c r="N65" s="82"/>
      <c r="O65" s="82"/>
      <c r="P65" s="84"/>
      <c r="Q65" s="82"/>
      <c r="R65" s="84"/>
      <c r="S65" s="82"/>
      <c r="T65" s="84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</sheetData>
  <mergeCells count="17">
    <mergeCell ref="A20:J2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</vt:lpstr>
      <vt:lpstr>Jan!Area_de_impressao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2026-02-09T19:58:50Z</dcterms:created>
  <dcterms:modified xsi:type="dcterms:W3CDTF">2026-02-09T19:59:40Z</dcterms:modified>
</cp:coreProperties>
</file>