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3 - Março\Publicacao internet TRF\Anexo II\090029\"/>
    </mc:Choice>
  </mc:AlternateContent>
  <bookViews>
    <workbookView xWindow="0" yWindow="0" windowWidth="19200" windowHeight="5660"/>
  </bookViews>
  <sheets>
    <sheet name="Mar" sheetId="1" r:id="rId1"/>
  </sheets>
  <externalReferences>
    <externalReference r:id="rId2"/>
  </externalReferences>
  <definedNames>
    <definedName name="_xlnm.Print_Area" localSheetId="0">Mar!$A$1:$X$24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W21" i="1"/>
  <c r="U21" i="1"/>
  <c r="S21" i="1"/>
  <c r="P21" i="1"/>
  <c r="O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P20" i="1"/>
  <c r="O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P19" i="1"/>
  <c r="O19" i="1"/>
  <c r="N19" i="1"/>
  <c r="R19" i="1" s="1"/>
  <c r="X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P18" i="1"/>
  <c r="O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P17" i="1"/>
  <c r="O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P16" i="1"/>
  <c r="O16" i="1"/>
  <c r="N16" i="1"/>
  <c r="R16" i="1" s="1"/>
  <c r="T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P15" i="1"/>
  <c r="O15" i="1"/>
  <c r="N15" i="1"/>
  <c r="R15" i="1" s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P14" i="1"/>
  <c r="R14" i="1" s="1"/>
  <c r="O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P13" i="1"/>
  <c r="O13" i="1"/>
  <c r="N13" i="1"/>
  <c r="R13" i="1" s="1"/>
  <c r="T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P12" i="1"/>
  <c r="O12" i="1"/>
  <c r="N12" i="1"/>
  <c r="R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P11" i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P10" i="1"/>
  <c r="P22" i="1" s="1"/>
  <c r="O10" i="1"/>
  <c r="N10" i="1"/>
  <c r="R10" i="1" s="1"/>
  <c r="T10" i="1" s="1"/>
  <c r="J10" i="1"/>
  <c r="I10" i="1"/>
  <c r="H10" i="1"/>
  <c r="G10" i="1"/>
  <c r="F10" i="1"/>
  <c r="E10" i="1"/>
  <c r="D10" i="1"/>
  <c r="C10" i="1"/>
  <c r="B10" i="1"/>
  <c r="A10" i="1"/>
  <c r="R17" i="1" l="1"/>
  <c r="R20" i="1"/>
  <c r="U22" i="1"/>
  <c r="W22" i="1"/>
  <c r="O22" i="1"/>
  <c r="T14" i="1"/>
  <c r="X14" i="1"/>
  <c r="V14" i="1"/>
  <c r="X21" i="1"/>
  <c r="V21" i="1"/>
  <c r="T21" i="1"/>
  <c r="T17" i="1"/>
  <c r="V17" i="1"/>
  <c r="X17" i="1"/>
  <c r="X18" i="1"/>
  <c r="V18" i="1"/>
  <c r="T18" i="1"/>
  <c r="T20" i="1"/>
  <c r="X20" i="1"/>
  <c r="V20" i="1"/>
  <c r="X12" i="1"/>
  <c r="V12" i="1"/>
  <c r="T12" i="1"/>
  <c r="X15" i="1"/>
  <c r="V15" i="1"/>
  <c r="T15" i="1"/>
  <c r="T19" i="1"/>
  <c r="S22" i="1"/>
  <c r="V10" i="1"/>
  <c r="V13" i="1"/>
  <c r="V16" i="1"/>
  <c r="V19" i="1"/>
  <c r="X10" i="1"/>
  <c r="X13" i="1"/>
  <c r="X16" i="1"/>
  <c r="R11" i="1"/>
  <c r="T11" i="1" l="1"/>
  <c r="X11" i="1"/>
  <c r="V11" i="1"/>
  <c r="R22" i="1"/>
  <c r="X22" i="1" l="1"/>
  <c r="V22" i="1"/>
  <c r="T22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<sst xmlns="http://schemas.openxmlformats.org/spreadsheetml/2006/main" count="55" uniqueCount="51">
  <si>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</si>
  <si>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</si>
  <si>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</si>
  <si>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</si>
  <si>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090029 - TRIBUNAL REGIONAL FEDERAL DA 3ª REGIÃO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</si>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</sst>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0" fillId="0" borderId="0" xfId="0" applyFill="1"/>
    <xf numFmtId="0" fontId="3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4" fontId="4" fillId="0" borderId="11" xfId="4" applyNumberFormat="1" applyFont="1" applyFill="1" applyBorder="1" applyAlignment="1">
      <alignment horizontal="center" vertical="center" wrapText="1"/>
    </xf>
    <xf numFmtId="166" fontId="4" fillId="0" borderId="11" xfId="5" applyNumberFormat="1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164" fontId="4" fillId="0" borderId="20" xfId="4" applyNumberFormat="1" applyFont="1" applyFill="1" applyBorder="1" applyAlignment="1">
      <alignment horizontal="center" vertical="center" wrapText="1"/>
    </xf>
    <xf numFmtId="166" fontId="4" fillId="0" borderId="19" xfId="5" applyNumberFormat="1" applyFont="1" applyFill="1" applyBorder="1" applyAlignment="1">
      <alignment horizontal="center" vertical="center" wrapText="1"/>
    </xf>
    <xf numFmtId="2" fontId="2" fillId="0" borderId="21" xfId="3" applyNumberFormat="1" applyFont="1" applyFill="1" applyBorder="1" applyAlignment="1">
      <alignment horizontal="center" vertical="center" wrapText="1"/>
    </xf>
    <xf numFmtId="2" fontId="2" fillId="0" borderId="21" xfId="3" applyNumberFormat="1" applyFont="1" applyFill="1" applyBorder="1" applyAlignment="1">
      <alignment horizontal="left" vertical="center" wrapText="1"/>
    </xf>
    <xf numFmtId="2" fontId="2" fillId="0" borderId="22" xfId="3" applyNumberFormat="1" applyFont="1" applyFill="1" applyBorder="1" applyAlignment="1">
      <alignment vertical="center" wrapText="1"/>
    </xf>
    <xf numFmtId="2" fontId="2" fillId="0" borderId="21" xfId="3" applyNumberFormat="1" applyFont="1" applyFill="1" applyBorder="1" applyAlignment="1">
      <alignment vertical="center" wrapText="1"/>
    </xf>
    <xf numFmtId="166" fontId="5" fillId="0" borderId="23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Fill="1" applyBorder="1" applyAlignment="1">
      <alignment horizontal="right" vertical="center"/>
    </xf>
    <xf numFmtId="164" fontId="5" fillId="0" borderId="23" xfId="4" applyNumberFormat="1" applyFont="1" applyBorder="1" applyAlignment="1">
      <alignment horizontal="right" vertical="center"/>
    </xf>
    <xf numFmtId="2" fontId="2" fillId="0" borderId="23" xfId="3" applyNumberFormat="1" applyFont="1" applyFill="1" applyBorder="1" applyAlignment="1">
      <alignment horizontal="center" vertical="center" wrapText="1"/>
    </xf>
    <xf numFmtId="2" fontId="2" fillId="0" borderId="23" xfId="3" applyNumberFormat="1" applyFont="1" applyFill="1" applyBorder="1" applyAlignment="1">
      <alignment horizontal="left" vertical="center" wrapText="1"/>
    </xf>
    <xf numFmtId="2" fontId="2" fillId="0" borderId="24" xfId="3" applyNumberFormat="1" applyFont="1" applyFill="1" applyBorder="1" applyAlignment="1">
      <alignment vertical="center" wrapText="1"/>
    </xf>
    <xf numFmtId="2" fontId="2" fillId="0" borderId="23" xfId="3" applyNumberFormat="1" applyFont="1" applyFill="1" applyBorder="1" applyAlignment="1">
      <alignment vertical="center" wrapText="1"/>
    </xf>
    <xf numFmtId="2" fontId="2" fillId="0" borderId="25" xfId="3" applyNumberFormat="1" applyFont="1" applyFill="1" applyBorder="1" applyAlignment="1">
      <alignment horizontal="center" vertical="center" wrapText="1"/>
    </xf>
    <xf numFmtId="2" fontId="2" fillId="0" borderId="9" xfId="3" applyNumberFormat="1" applyFont="1" applyFill="1" applyBorder="1" applyAlignment="1">
      <alignment horizontal="left" vertical="center" wrapText="1"/>
    </xf>
    <xf numFmtId="2" fontId="2" fillId="0" borderId="9" xfId="3" applyNumberFormat="1" applyFont="1" applyFill="1" applyBorder="1" applyAlignment="1">
      <alignment horizontal="center" vertical="center" wrapText="1"/>
    </xf>
    <xf numFmtId="2" fontId="2" fillId="0" borderId="26" xfId="3" applyNumberFormat="1" applyFont="1" applyFill="1" applyBorder="1" applyAlignment="1">
      <alignment vertical="center" wrapText="1"/>
    </xf>
    <xf numFmtId="2" fontId="2" fillId="0" borderId="25" xfId="3" applyNumberFormat="1" applyFont="1" applyFill="1" applyBorder="1" applyAlignment="1">
      <alignment vertical="center" wrapText="1"/>
    </xf>
    <xf numFmtId="2" fontId="2" fillId="0" borderId="27" xfId="3" applyNumberFormat="1" applyFont="1" applyFill="1" applyBorder="1" applyAlignment="1">
      <alignment horizontal="left" vertical="center" wrapText="1"/>
    </xf>
    <xf numFmtId="2" fontId="4" fillId="0" borderId="5" xfId="3" applyNumberFormat="1" applyFont="1" applyFill="1" applyBorder="1" applyAlignment="1">
      <alignment horizontal="center" vertical="center" wrapText="1"/>
    </xf>
    <xf numFmtId="2" fontId="4" fillId="0" borderId="28" xfId="3" applyNumberFormat="1" applyFont="1" applyFill="1" applyBorder="1" applyAlignment="1">
      <alignment horizontal="center" vertical="center" wrapText="1"/>
    </xf>
    <xf numFmtId="2" fontId="4" fillId="0" borderId="6" xfId="3" applyNumberFormat="1" applyFont="1" applyFill="1" applyBorder="1" applyAlignment="1">
      <alignment horizontal="center" vertical="center" wrapText="1"/>
    </xf>
    <xf numFmtId="166" fontId="5" fillId="0" borderId="29" xfId="5" applyNumberFormat="1" applyFont="1" applyBorder="1" applyAlignment="1">
      <alignment horizontal="right" vertical="center"/>
    </xf>
    <xf numFmtId="164" fontId="5" fillId="0" borderId="29" xfId="4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164" fontId="5" fillId="0" borderId="0" xfId="2" applyNumberFormat="1" applyFont="1" applyBorder="1" applyAlignment="1">
      <alignment horizontal="center"/>
    </xf>
    <xf numFmtId="0" fontId="6" fillId="0" borderId="0" xfId="0" applyFont="1" applyBorder="1"/>
    <xf numFmtId="0" fontId="2" fillId="0" borderId="0" xfId="0" applyFont="1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10" fontId="0" fillId="0" borderId="0" xfId="0" applyNumberFormat="1" applyFill="1"/>
    <xf numFmtId="43" fontId="2" fillId="0" borderId="0" xfId="1" applyFont="1" applyFill="1"/>
    <xf numFmtId="43" fontId="0" fillId="0" borderId="0" xfId="0" applyNumberFormat="1" applyFill="1"/>
    <xf numFmtId="0" fontId="4" fillId="0" borderId="0" xfId="0" applyFont="1" applyFill="1"/>
    <xf numFmtId="4" fontId="4" fillId="0" borderId="0" xfId="0" applyNumberFormat="1" applyFont="1" applyFill="1"/>
    <xf numFmtId="2" fontId="4" fillId="0" borderId="0" xfId="0" applyNumberFormat="1" applyFont="1" applyFill="1"/>
  </cellXfs>
  <cellStyles count="6">
    <cellStyle name="Normal" xfId="0" builtinId="0"/>
    <cellStyle name="Normal 2 8" xfId="3"/>
    <cellStyle name="Porcentagem 11 2" xfId="2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T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12104</v>
          </cell>
          <cell r="B10" t="str">
            <v>TRIBUNAL REGIONAL FEDERAL DA 3A. REGIAO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10000</v>
          </cell>
          <cell r="N10">
            <v>0</v>
          </cell>
          <cell r="O10">
            <v>10000</v>
          </cell>
        </row>
        <row r="11">
          <cell r="A11" t="str">
            <v>12104</v>
          </cell>
          <cell r="B11" t="str">
            <v>TRIBUNAL REGIONAL FEDERAL DA 3A. REGIAO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9444197</v>
          </cell>
          <cell r="N11">
            <v>0</v>
          </cell>
          <cell r="O11">
            <v>229754.29</v>
          </cell>
          <cell r="P11">
            <v>126622.95</v>
          </cell>
          <cell r="Q11">
            <v>73297.95</v>
          </cell>
        </row>
        <row r="12">
          <cell r="A12" t="str">
            <v>12104</v>
          </cell>
          <cell r="B12" t="str">
            <v>TRIBUNAL REGIONAL FEDERAL DA 3A. REGIAO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71151384</v>
          </cell>
          <cell r="N12">
            <v>1253139.7</v>
          </cell>
          <cell r="O12">
            <v>52759215.990000002</v>
          </cell>
          <cell r="P12">
            <v>8896851.7300000004</v>
          </cell>
          <cell r="Q12">
            <v>6487728.75</v>
          </cell>
        </row>
        <row r="13">
          <cell r="A13" t="str">
            <v>12104</v>
          </cell>
          <cell r="B13" t="str">
            <v>TRIBUNAL REGIONAL FEDERAL DA 3A. REGIAO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4257</v>
          </cell>
          <cell r="H13" t="str">
            <v>JULGAMENTO DE CAUSAS NA JUSTICA FEDERAL</v>
          </cell>
          <cell r="I13" t="str">
            <v>1</v>
          </cell>
          <cell r="J13" t="str">
            <v>1138</v>
          </cell>
          <cell r="K13" t="str">
            <v>MELHORIA DA PRESTACAO JURISDICIONAL</v>
          </cell>
          <cell r="L13" t="str">
            <v>3</v>
          </cell>
          <cell r="M13">
            <v>35149</v>
          </cell>
        </row>
        <row r="14">
          <cell r="A14" t="str">
            <v>12104</v>
          </cell>
          <cell r="B14" t="str">
            <v>TRIBUNAL REGIONAL FEDERAL DA 3A. REGIAO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20TP</v>
          </cell>
          <cell r="H14" t="str">
            <v>ATIVOS CIVIS DA UNIAO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1</v>
          </cell>
          <cell r="M14">
            <v>155173814.47</v>
          </cell>
          <cell r="O14">
            <v>155173814.47</v>
          </cell>
          <cell r="P14">
            <v>155173804.47999999</v>
          </cell>
          <cell r="Q14">
            <v>142441649.33000001</v>
          </cell>
        </row>
        <row r="15">
          <cell r="A15" t="str">
            <v>12104</v>
          </cell>
          <cell r="B15" t="str">
            <v>TRIBUNAL REGIONAL FEDERAL DA 3A. REGIAO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216H</v>
          </cell>
          <cell r="H15" t="str">
            <v>AJUDA DE CUSTO PARA MORADIA OU AUXILIO-MORADIA A AGENTES PUB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170000</v>
          </cell>
          <cell r="N15">
            <v>0</v>
          </cell>
          <cell r="O15">
            <v>140000</v>
          </cell>
          <cell r="P15">
            <v>13442.93</v>
          </cell>
          <cell r="Q15">
            <v>13442.93</v>
          </cell>
        </row>
        <row r="16">
          <cell r="A16" t="str">
            <v>12104</v>
          </cell>
          <cell r="B16" t="str">
            <v>TRIBUNAL REGIONAL FEDERAL DA 3A. REGIAO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219Z</v>
          </cell>
          <cell r="H16" t="str">
            <v>CONSERVACAO E RECUPERACAO DO PATRIMONIO DA UNIAO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4</v>
          </cell>
          <cell r="M16">
            <v>5000000</v>
          </cell>
          <cell r="N16">
            <v>1281702.23</v>
          </cell>
        </row>
        <row r="17">
          <cell r="A17" t="str">
            <v>12104</v>
          </cell>
          <cell r="B17" t="str">
            <v>TRIBUNAL REGIONAL FEDERAL DA 3A. REGIAO</v>
          </cell>
          <cell r="C17" t="str">
            <v>02</v>
          </cell>
          <cell r="D17" t="str">
            <v>331</v>
          </cell>
          <cell r="E17" t="str">
            <v>0033</v>
          </cell>
          <cell r="F17" t="str">
            <v>PROGRAMA DE GESTAO E MANUTENCAO DO PODER JUDICIARIO</v>
          </cell>
          <cell r="G17" t="str">
            <v>2004</v>
          </cell>
          <cell r="H17" t="str">
            <v>ASSISTENCIA MEDICA E ODONTOLOGICA AOS SERVIDORES CIVIS, EMPR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3</v>
          </cell>
          <cell r="M17">
            <v>31627185.559999999</v>
          </cell>
          <cell r="N17">
            <v>0</v>
          </cell>
          <cell r="O17">
            <v>31627185.120000001</v>
          </cell>
          <cell r="P17">
            <v>6794713.1699999999</v>
          </cell>
          <cell r="Q17">
            <v>5819670.9500000002</v>
          </cell>
        </row>
        <row r="18">
          <cell r="A18" t="str">
            <v>12104</v>
          </cell>
          <cell r="B18" t="str">
            <v>TRIBUNAL REGIONAL FEDERAL DA 3A. REGIAO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212B</v>
          </cell>
          <cell r="H18" t="str">
            <v>BENEFICIOS OBRIGATORIOS AOS SERVIDORES CIVIS, EMPREGADOS, MI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11795032.42</v>
          </cell>
          <cell r="O18">
            <v>11795032.42</v>
          </cell>
          <cell r="P18">
            <v>11674646.939999999</v>
          </cell>
          <cell r="Q18">
            <v>11674646.939999999</v>
          </cell>
        </row>
        <row r="19">
          <cell r="A19" t="str">
            <v>12104</v>
          </cell>
          <cell r="B19" t="str">
            <v>TRIBUNAL REGIONAL FEDERAL DA 3A. REGIAO</v>
          </cell>
          <cell r="C19" t="str">
            <v>02</v>
          </cell>
          <cell r="D19" t="str">
            <v>846</v>
          </cell>
          <cell r="E19" t="str">
            <v>0033</v>
          </cell>
          <cell r="F19" t="str">
            <v>PROGRAMA DE GESTAO E MANUTENCAO DO PODER JUDICIARIO</v>
          </cell>
          <cell r="G19" t="str">
            <v>09HB</v>
          </cell>
          <cell r="H19" t="str">
            <v>CONTRIBUICAO DA UNIAO, DE SUAS AUTARQUIAS E FUNDACOES PARA O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1</v>
          </cell>
          <cell r="M19">
            <v>22536198.539999999</v>
          </cell>
          <cell r="O19">
            <v>22536198.539999999</v>
          </cell>
          <cell r="P19">
            <v>22536198.539999999</v>
          </cell>
          <cell r="Q19">
            <v>22536198.539999999</v>
          </cell>
        </row>
        <row r="20">
          <cell r="A20" t="str">
            <v>12104</v>
          </cell>
          <cell r="B20" t="str">
            <v>TRIBUNAL REGIONAL FEDERAL DA 3A. REGIAO</v>
          </cell>
          <cell r="C20" t="str">
            <v>09</v>
          </cell>
          <cell r="D20" t="str">
            <v>272</v>
          </cell>
          <cell r="E20" t="str">
            <v>0033</v>
          </cell>
          <cell r="F20" t="str">
            <v>PROGRAMA DE GESTAO E MANUTENCAO DO PODER JUDICIARIO</v>
          </cell>
          <cell r="G20" t="str">
            <v>0181</v>
          </cell>
          <cell r="H20" t="str">
            <v>APOSENTADORIAS E PENSOES CIVIS DA UNIAO</v>
          </cell>
          <cell r="I20" t="str">
            <v>2</v>
          </cell>
          <cell r="J20" t="str">
            <v>1056</v>
          </cell>
          <cell r="K20" t="str">
            <v>BENEFICIOS DO RPPS DA UNIAO</v>
          </cell>
          <cell r="L20" t="str">
            <v>1</v>
          </cell>
          <cell r="M20">
            <v>60112722.590000004</v>
          </cell>
          <cell r="O20">
            <v>60112722.590000004</v>
          </cell>
          <cell r="P20">
            <v>60112722.590000004</v>
          </cell>
          <cell r="Q20">
            <v>54442228.93</v>
          </cell>
        </row>
        <row r="21">
          <cell r="A21" t="str">
            <v>12104</v>
          </cell>
          <cell r="B21" t="str">
            <v>TRIBUNAL REGIONAL FEDERAL DA 3A. REGIAO</v>
          </cell>
          <cell r="C21" t="str">
            <v>28</v>
          </cell>
          <cell r="D21" t="str">
            <v>846</v>
          </cell>
          <cell r="E21" t="str">
            <v>0909</v>
          </cell>
          <cell r="F21" t="str">
            <v>OPERACOES ESPECIAIS: OUTROS ENCARGOS ESPECIAIS</v>
          </cell>
          <cell r="G21" t="str">
            <v>00S6</v>
          </cell>
          <cell r="H21" t="str">
            <v>BENEFICIO ESPECIAL - LEI N. 12.618, DE 2012</v>
          </cell>
          <cell r="I21" t="str">
            <v>1</v>
          </cell>
          <cell r="J21" t="str">
            <v>1000</v>
          </cell>
          <cell r="K21" t="str">
            <v>RECURSOS LIVRES DA UNIAO</v>
          </cell>
          <cell r="L21" t="str">
            <v>1</v>
          </cell>
          <cell r="M21">
            <v>412928.28</v>
          </cell>
          <cell r="O21">
            <v>412928.28</v>
          </cell>
          <cell r="P21">
            <v>412928.28</v>
          </cell>
          <cell r="Q21">
            <v>412928.28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2"/>
  <sheetViews>
    <sheetView showGridLines="0" tabSelected="1" view="pageBreakPreview" zoomScale="80" zoomScaleNormal="100" zoomScaleSheetLayoutView="80" workbookViewId="0"/>
  </sheetViews>
  <sheetFormatPr defaultColWidth="9.1796875" defaultRowHeight="25.5" customHeight="1" x14ac:dyDescent="0.25"/>
  <cols>
    <col min="1" max="1" width="17.7265625" style="67" customWidth="1"/>
    <col min="2" max="2" width="35.7265625" style="67" customWidth="1"/>
    <col min="3" max="4" width="15.7265625" style="67" customWidth="1"/>
    <col min="5" max="6" width="55.7265625" style="67" customWidth="1"/>
    <col min="7" max="8" width="8.7265625" style="68" customWidth="1"/>
    <col min="9" max="9" width="35.7265625" style="68" customWidth="1"/>
    <col min="10" max="10" width="8.7265625" style="68" customWidth="1"/>
    <col min="11" max="15" width="16.7265625" style="68" customWidth="1"/>
    <col min="16" max="16" width="16.7265625" style="69" customWidth="1"/>
    <col min="17" max="17" width="16.7265625" style="68" customWidth="1"/>
    <col min="18" max="18" width="16.7265625" style="69" customWidth="1"/>
    <col min="19" max="19" width="16.7265625" style="68" customWidth="1"/>
    <col min="20" max="20" width="8.7265625" style="69" customWidth="1"/>
    <col min="21" max="21" width="16.7265625" style="5" customWidth="1"/>
    <col min="22" max="22" width="8.81640625" style="5" customWidth="1"/>
    <col min="23" max="23" width="16.7265625" style="5" customWidth="1"/>
    <col min="24" max="24" width="8.7265625" style="5" customWidth="1"/>
    <col min="25" max="25" width="9.26953125" style="5" bestFit="1" customWidth="1"/>
    <col min="26" max="26" width="11" style="5" bestFit="1" customWidth="1"/>
    <col min="27" max="27" width="12.54296875" style="5" bestFit="1" customWidth="1"/>
    <col min="28" max="28" width="9.26953125" style="5" bestFit="1" customWidth="1"/>
    <col min="29" max="29" width="9.453125" style="5" customWidth="1"/>
    <col min="30" max="30" width="39.54296875" style="5" customWidth="1"/>
    <col min="31" max="31" width="10.1796875" style="5" bestFit="1" customWidth="1"/>
    <col min="32" max="32" width="9.26953125" style="5" customWidth="1"/>
    <col min="33" max="33" width="50.26953125" style="5" customWidth="1"/>
    <col min="34" max="34" width="5.1796875" style="5" customWidth="1"/>
    <col min="35" max="35" width="23.1796875" style="5" bestFit="1" customWidth="1"/>
    <col min="36" max="39" width="34.1796875" style="5" bestFit="1" customWidth="1"/>
    <col min="40" max="40" width="32.54296875" style="5" bestFit="1" customWidth="1"/>
    <col min="41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7" t="s">
        <v>5</v>
      </c>
      <c r="B4" s="8">
        <v>46082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" thickBot="1" x14ac:dyDescent="0.3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3">
      <c r="A7" s="11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14" t="s">
        <v>8</v>
      </c>
      <c r="L7" s="15" t="s">
        <v>9</v>
      </c>
      <c r="M7" s="16"/>
      <c r="N7" s="14" t="s">
        <v>10</v>
      </c>
      <c r="O7" s="14" t="s">
        <v>11</v>
      </c>
      <c r="P7" s="11" t="s">
        <v>12</v>
      </c>
      <c r="Q7" s="13"/>
      <c r="R7" s="14" t="s">
        <v>13</v>
      </c>
      <c r="S7" s="11" t="s">
        <v>14</v>
      </c>
      <c r="T7" s="12"/>
      <c r="U7" s="12"/>
      <c r="V7" s="12"/>
      <c r="W7" s="12"/>
      <c r="X7" s="13"/>
    </row>
    <row r="8" spans="1:24" ht="28.5" customHeight="1" x14ac:dyDescent="0.25">
      <c r="A8" s="17" t="s">
        <v>15</v>
      </c>
      <c r="B8" s="18"/>
      <c r="C8" s="19" t="s">
        <v>16</v>
      </c>
      <c r="D8" s="19" t="s">
        <v>17</v>
      </c>
      <c r="E8" s="20" t="s">
        <v>18</v>
      </c>
      <c r="F8" s="21"/>
      <c r="G8" s="19" t="s">
        <v>19</v>
      </c>
      <c r="H8" s="22" t="s">
        <v>20</v>
      </c>
      <c r="I8" s="23"/>
      <c r="J8" s="19" t="s">
        <v>21</v>
      </c>
      <c r="K8" s="24"/>
      <c r="L8" s="25" t="s">
        <v>22</v>
      </c>
      <c r="M8" s="25" t="s">
        <v>23</v>
      </c>
      <c r="N8" s="24"/>
      <c r="O8" s="24"/>
      <c r="P8" s="26" t="s">
        <v>24</v>
      </c>
      <c r="Q8" s="26" t="s">
        <v>25</v>
      </c>
      <c r="R8" s="24"/>
      <c r="S8" s="27" t="s">
        <v>26</v>
      </c>
      <c r="T8" s="28" t="s">
        <v>27</v>
      </c>
      <c r="U8" s="27" t="s">
        <v>28</v>
      </c>
      <c r="V8" s="29" t="s">
        <v>27</v>
      </c>
      <c r="W8" s="30" t="s">
        <v>29</v>
      </c>
      <c r="X8" s="29" t="s">
        <v>27</v>
      </c>
    </row>
    <row r="9" spans="1:24" ht="28.5" customHeight="1" thickBot="1" x14ac:dyDescent="0.3">
      <c r="A9" s="31" t="s">
        <v>30</v>
      </c>
      <c r="B9" s="31" t="s">
        <v>31</v>
      </c>
      <c r="C9" s="32"/>
      <c r="D9" s="32"/>
      <c r="E9" s="33" t="s">
        <v>32</v>
      </c>
      <c r="F9" s="33" t="s">
        <v>33</v>
      </c>
      <c r="G9" s="32"/>
      <c r="H9" s="33" t="s">
        <v>30</v>
      </c>
      <c r="I9" s="33" t="s">
        <v>31</v>
      </c>
      <c r="J9" s="32"/>
      <c r="K9" s="31" t="s">
        <v>34</v>
      </c>
      <c r="L9" s="34" t="s">
        <v>35</v>
      </c>
      <c r="M9" s="34" t="s">
        <v>36</v>
      </c>
      <c r="N9" s="34" t="s">
        <v>37</v>
      </c>
      <c r="O9" s="34" t="s">
        <v>38</v>
      </c>
      <c r="P9" s="34" t="s">
        <v>39</v>
      </c>
      <c r="Q9" s="34" t="s">
        <v>40</v>
      </c>
      <c r="R9" s="31" t="s">
        <v>41</v>
      </c>
      <c r="S9" s="35" t="s">
        <v>42</v>
      </c>
      <c r="T9" s="36" t="s">
        <v>43</v>
      </c>
      <c r="U9" s="35" t="s">
        <v>44</v>
      </c>
      <c r="V9" s="36" t="s">
        <v>45</v>
      </c>
      <c r="W9" s="37" t="s">
        <v>46</v>
      </c>
      <c r="X9" s="36" t="s">
        <v>47</v>
      </c>
    </row>
    <row r="10" spans="1:24" ht="28.5" customHeight="1" x14ac:dyDescent="0.25">
      <c r="A10" s="38" t="str">
        <f>+'[1]Access-Mar'!A10</f>
        <v>12104</v>
      </c>
      <c r="B10" s="39" t="str">
        <f>+'[1]Access-Mar'!B10</f>
        <v>TRIBUNAL REGIONAL FEDERAL DA 3A. REGIAO</v>
      </c>
      <c r="C10" s="38" t="str">
        <f>CONCATENATE('[1]Access-Mar'!C10,".",'[1]Access-Mar'!D10)</f>
        <v>02.061</v>
      </c>
      <c r="D10" s="38" t="str">
        <f>CONCATENATE('[1]Access-Mar'!E10,".",'[1]Access-Mar'!G10)</f>
        <v>0033.4224</v>
      </c>
      <c r="E10" s="39" t="str">
        <f>+'[1]Access-Mar'!F10</f>
        <v>PROGRAMA DE GESTAO E MANUTENCAO DO PODER JUDICIARIO</v>
      </c>
      <c r="F10" s="40" t="str">
        <f>+'[1]Access-Mar'!H10</f>
        <v>ASSISTENCIA JURIDICA A PESSOAS CARENTES</v>
      </c>
      <c r="G10" s="38" t="str">
        <f>IF('[1]Access-Mar'!I10="1","F","S")</f>
        <v>F</v>
      </c>
      <c r="H10" s="38" t="str">
        <f>+'[1]Access-Mar'!J10</f>
        <v>1000</v>
      </c>
      <c r="I10" s="41" t="str">
        <f>+'[1]Access-Mar'!K10</f>
        <v>RECURSOS LIVRES DA UNIAO</v>
      </c>
      <c r="J10" s="38" t="str">
        <f>+'[1]Access-Mar'!L10</f>
        <v>3</v>
      </c>
      <c r="K10" s="42"/>
      <c r="L10" s="42"/>
      <c r="M10" s="42"/>
      <c r="N10" s="42">
        <f>+K10+L10-M10</f>
        <v>0</v>
      </c>
      <c r="O10" s="42">
        <f>'[1]Access-Mar'!N10</f>
        <v>0</v>
      </c>
      <c r="P10" s="42">
        <f>'[1]Access-Mar'!M10-'[1]Access-Mar'!N10</f>
        <v>10000</v>
      </c>
      <c r="Q10" s="43">
        <v>0</v>
      </c>
      <c r="R10" s="44">
        <f>N10-O10+P10+Q10</f>
        <v>10000</v>
      </c>
      <c r="S10" s="42">
        <f>'[1]Access-Mar'!O10</f>
        <v>10000</v>
      </c>
      <c r="T10" s="45">
        <f>IF(R10&gt;0,S10/R10,0)</f>
        <v>1</v>
      </c>
      <c r="U10" s="42">
        <f>'[1]Access-Mar'!P10</f>
        <v>0</v>
      </c>
      <c r="V10" s="45">
        <f>IF(R10&gt;0,U10/R10,0)</f>
        <v>0</v>
      </c>
      <c r="W10" s="42">
        <f>'[1]Access-Mar'!Q10</f>
        <v>0</v>
      </c>
      <c r="X10" s="45">
        <f>IF(R10&gt;0,W10/R10,0)</f>
        <v>0</v>
      </c>
    </row>
    <row r="11" spans="1:24" ht="28.5" customHeight="1" x14ac:dyDescent="0.25">
      <c r="A11" s="46" t="str">
        <f>+'[1]Access-Mar'!A11</f>
        <v>12104</v>
      </c>
      <c r="B11" s="47" t="str">
        <f>+'[1]Access-Mar'!B11</f>
        <v>TRIBUNAL REGIONAL FEDERAL DA 3A. REGIAO</v>
      </c>
      <c r="C11" s="46" t="str">
        <f>CONCATENATE('[1]Access-Mar'!C11,".",'[1]Access-Mar'!D11)</f>
        <v>02.061</v>
      </c>
      <c r="D11" s="46" t="str">
        <f>CONCATENATE('[1]Access-Mar'!E11,".",'[1]Access-Mar'!G11)</f>
        <v>0033.4257</v>
      </c>
      <c r="E11" s="47" t="str">
        <f>+'[1]Access-Mar'!F11</f>
        <v>PROGRAMA DE GESTAO E MANUTENCAO DO PODER JUDICIARIO</v>
      </c>
      <c r="F11" s="48" t="str">
        <f>+'[1]Access-Mar'!H11</f>
        <v>JULGAMENTO DE CAUSAS NA JUSTICA FEDERAL</v>
      </c>
      <c r="G11" s="46" t="str">
        <f>IF('[1]Access-Mar'!I11="1","F","S")</f>
        <v>F</v>
      </c>
      <c r="H11" s="46" t="str">
        <f>+'[1]Access-Mar'!J11</f>
        <v>1000</v>
      </c>
      <c r="I11" s="49" t="str">
        <f>+'[1]Access-Mar'!K11</f>
        <v>RECURSOS LIVRES DA UNIAO</v>
      </c>
      <c r="J11" s="46" t="str">
        <f>+'[1]Access-Mar'!L11</f>
        <v>4</v>
      </c>
      <c r="K11" s="42"/>
      <c r="L11" s="42"/>
      <c r="M11" s="42"/>
      <c r="N11" s="42">
        <f t="shared" ref="N11:N21" si="0">+K11+L11-M11</f>
        <v>0</v>
      </c>
      <c r="O11" s="42">
        <f>'[1]Access-Mar'!N11</f>
        <v>0</v>
      </c>
      <c r="P11" s="42">
        <f>'[1]Access-Mar'!M11-'[1]Access-Mar'!N11</f>
        <v>9444197</v>
      </c>
      <c r="Q11" s="42">
        <v>0</v>
      </c>
      <c r="R11" s="44">
        <f t="shared" ref="R11:R21" si="1">N11-O11+P11+Q11</f>
        <v>9444197</v>
      </c>
      <c r="S11" s="42">
        <f>'[1]Access-Mar'!O11</f>
        <v>229754.29</v>
      </c>
      <c r="T11" s="45">
        <f t="shared" ref="T11:T22" si="2">IF(R11&gt;0,S11/R11,0)</f>
        <v>2.4327562205659202E-2</v>
      </c>
      <c r="U11" s="42">
        <f>'[1]Access-Mar'!P11</f>
        <v>126622.95</v>
      </c>
      <c r="V11" s="45">
        <f t="shared" ref="V11:V22" si="3">IF(R11&gt;0,U11/R11,0)</f>
        <v>1.3407487158516494E-2</v>
      </c>
      <c r="W11" s="42">
        <f>'[1]Access-Mar'!Q11</f>
        <v>73297.95</v>
      </c>
      <c r="X11" s="45">
        <f t="shared" ref="X11:X22" si="4">IF(R11&gt;0,W11/R11,0)</f>
        <v>7.7611627542288663E-3</v>
      </c>
    </row>
    <row r="12" spans="1:24" ht="28.5" customHeight="1" x14ac:dyDescent="0.25">
      <c r="A12" s="46" t="str">
        <f>+'[1]Access-Mar'!A12</f>
        <v>12104</v>
      </c>
      <c r="B12" s="47" t="str">
        <f>+'[1]Access-Mar'!B12</f>
        <v>TRIBUNAL REGIONAL FEDERAL DA 3A. REGIAO</v>
      </c>
      <c r="C12" s="46" t="str">
        <f>CONCATENATE('[1]Access-Mar'!C12,".",'[1]Access-Mar'!D12)</f>
        <v>02.061</v>
      </c>
      <c r="D12" s="46" t="str">
        <f>CONCATENATE('[1]Access-Mar'!E12,".",'[1]Access-Mar'!G12)</f>
        <v>0033.4257</v>
      </c>
      <c r="E12" s="47" t="str">
        <f>+'[1]Access-Mar'!F12</f>
        <v>PROGRAMA DE GESTAO E MANUTENCAO DO PODER JUDICIARIO</v>
      </c>
      <c r="F12" s="48" t="str">
        <f>+'[1]Access-Mar'!H12</f>
        <v>JULGAMENTO DE CAUSAS NA JUSTICA FEDERAL</v>
      </c>
      <c r="G12" s="46" t="str">
        <f>IF('[1]Access-Mar'!I12="1","F","S")</f>
        <v>F</v>
      </c>
      <c r="H12" s="46" t="str">
        <f>+'[1]Access-Mar'!J12</f>
        <v>1000</v>
      </c>
      <c r="I12" s="49" t="str">
        <f>+'[1]Access-Mar'!K12</f>
        <v>RECURSOS LIVRES DA UNIAO</v>
      </c>
      <c r="J12" s="46" t="str">
        <f>+'[1]Access-Mar'!L12</f>
        <v>3</v>
      </c>
      <c r="K12" s="42"/>
      <c r="L12" s="42"/>
      <c r="M12" s="42"/>
      <c r="N12" s="42">
        <f t="shared" si="0"/>
        <v>0</v>
      </c>
      <c r="O12" s="42">
        <f>'[1]Access-Mar'!N12</f>
        <v>1253139.7</v>
      </c>
      <c r="P12" s="42">
        <f>'[1]Access-Mar'!M12-'[1]Access-Mar'!N12</f>
        <v>69898244.299999997</v>
      </c>
      <c r="Q12" s="42">
        <v>0</v>
      </c>
      <c r="R12" s="44">
        <f t="shared" si="1"/>
        <v>68645104.599999994</v>
      </c>
      <c r="S12" s="42">
        <f>'[1]Access-Mar'!O12</f>
        <v>52759215.990000002</v>
      </c>
      <c r="T12" s="45">
        <f t="shared" si="2"/>
        <v>0.76857943909375304</v>
      </c>
      <c r="U12" s="42">
        <f>'[1]Access-Mar'!P12</f>
        <v>8896851.7300000004</v>
      </c>
      <c r="V12" s="45">
        <f t="shared" si="3"/>
        <v>0.12960649971826252</v>
      </c>
      <c r="W12" s="42">
        <f>'[1]Access-Mar'!Q12</f>
        <v>6487728.75</v>
      </c>
      <c r="X12" s="45">
        <f t="shared" si="4"/>
        <v>9.4511164165375902E-2</v>
      </c>
    </row>
    <row r="13" spans="1:24" ht="28.5" customHeight="1" x14ac:dyDescent="0.25">
      <c r="A13" s="50" t="str">
        <f>+'[1]Access-Mar'!A13</f>
        <v>12104</v>
      </c>
      <c r="B13" s="51" t="str">
        <f>+'[1]Access-Mar'!B13</f>
        <v>TRIBUNAL REGIONAL FEDERAL DA 3A. REGIAO</v>
      </c>
      <c r="C13" s="52" t="str">
        <f>CONCATENATE('[1]Access-Mar'!C13,".",'[1]Access-Mar'!D13)</f>
        <v>02.061</v>
      </c>
      <c r="D13" s="52" t="str">
        <f>CONCATENATE('[1]Access-Mar'!E13,".",'[1]Access-Mar'!G13)</f>
        <v>0033.4257</v>
      </c>
      <c r="E13" s="51" t="str">
        <f>+'[1]Access-Mar'!F13</f>
        <v>PROGRAMA DE GESTAO E MANUTENCAO DO PODER JUDICIARIO</v>
      </c>
      <c r="F13" s="53" t="str">
        <f>+'[1]Access-Mar'!H13</f>
        <v>JULGAMENTO DE CAUSAS NA JUSTICA FEDERAL</v>
      </c>
      <c r="G13" s="50" t="str">
        <f>IF('[1]Access-Mar'!I13="1","F","S")</f>
        <v>F</v>
      </c>
      <c r="H13" s="50" t="str">
        <f>+'[1]Access-Mar'!J13</f>
        <v>1138</v>
      </c>
      <c r="I13" s="54" t="str">
        <f>+'[1]Access-Mar'!K13</f>
        <v>MELHORIA DA PRESTACAO JURISDICIONAL</v>
      </c>
      <c r="J13" s="50" t="str">
        <f>+'[1]Access-Mar'!L13</f>
        <v>3</v>
      </c>
      <c r="K13" s="42"/>
      <c r="L13" s="42"/>
      <c r="M13" s="42"/>
      <c r="N13" s="42">
        <f t="shared" si="0"/>
        <v>0</v>
      </c>
      <c r="O13" s="42">
        <f>'[1]Access-Mar'!N13</f>
        <v>0</v>
      </c>
      <c r="P13" s="42">
        <f>'[1]Access-Mar'!M13-'[1]Access-Mar'!N13</f>
        <v>35149</v>
      </c>
      <c r="Q13" s="42">
        <v>0</v>
      </c>
      <c r="R13" s="44">
        <f t="shared" si="1"/>
        <v>35149</v>
      </c>
      <c r="S13" s="42">
        <f>'[1]Access-Mar'!O13</f>
        <v>0</v>
      </c>
      <c r="T13" s="45">
        <f t="shared" si="2"/>
        <v>0</v>
      </c>
      <c r="U13" s="42">
        <f>'[1]Access-Mar'!P13</f>
        <v>0</v>
      </c>
      <c r="V13" s="45">
        <f t="shared" si="3"/>
        <v>0</v>
      </c>
      <c r="W13" s="42">
        <f>'[1]Access-Mar'!Q13</f>
        <v>0</v>
      </c>
      <c r="X13" s="45">
        <f t="shared" si="4"/>
        <v>0</v>
      </c>
    </row>
    <row r="14" spans="1:24" ht="28.5" customHeight="1" x14ac:dyDescent="0.25">
      <c r="A14" s="46" t="str">
        <f>+'[1]Access-Mar'!A14</f>
        <v>12104</v>
      </c>
      <c r="B14" s="47" t="str">
        <f>+'[1]Access-Mar'!B14</f>
        <v>TRIBUNAL REGIONAL FEDERAL DA 3A. REGIAO</v>
      </c>
      <c r="C14" s="46" t="str">
        <f>CONCATENATE('[1]Access-Mar'!C14,".",'[1]Access-Mar'!D14)</f>
        <v>02.122</v>
      </c>
      <c r="D14" s="46" t="str">
        <f>CONCATENATE('[1]Access-Mar'!E14,".",'[1]Access-Mar'!G14)</f>
        <v>0033.20TP</v>
      </c>
      <c r="E14" s="47" t="str">
        <f>+'[1]Access-Mar'!F14</f>
        <v>PROGRAMA DE GESTAO E MANUTENCAO DO PODER JUDICIARIO</v>
      </c>
      <c r="F14" s="55" t="str">
        <f>+'[1]Access-Mar'!H14</f>
        <v>ATIVOS CIVIS DA UNIAO</v>
      </c>
      <c r="G14" s="46" t="str">
        <f>IF('[1]Access-Mar'!I14="1","F","S")</f>
        <v>F</v>
      </c>
      <c r="H14" s="46" t="str">
        <f>+'[1]Access-Mar'!J14</f>
        <v>1000</v>
      </c>
      <c r="I14" s="47" t="str">
        <f>+'[1]Access-Mar'!K14</f>
        <v>RECURSOS LIVRES DA UNIAO</v>
      </c>
      <c r="J14" s="46" t="str">
        <f>+'[1]Access-Mar'!L14</f>
        <v>1</v>
      </c>
      <c r="K14" s="42"/>
      <c r="L14" s="42"/>
      <c r="M14" s="42"/>
      <c r="N14" s="42">
        <f t="shared" si="0"/>
        <v>0</v>
      </c>
      <c r="O14" s="42">
        <f>'[1]Access-Mar'!N14</f>
        <v>0</v>
      </c>
      <c r="P14" s="42">
        <f>'[1]Access-Mar'!M14-'[1]Access-Mar'!N14</f>
        <v>155173814.47</v>
      </c>
      <c r="Q14" s="42">
        <v>0</v>
      </c>
      <c r="R14" s="44">
        <f t="shared" si="1"/>
        <v>155173814.47</v>
      </c>
      <c r="S14" s="42">
        <f>'[1]Access-Mar'!O14</f>
        <v>155173814.47</v>
      </c>
      <c r="T14" s="45">
        <f t="shared" si="2"/>
        <v>1</v>
      </c>
      <c r="U14" s="42">
        <f>'[1]Access-Mar'!P14</f>
        <v>155173804.47999999</v>
      </c>
      <c r="V14" s="45">
        <f t="shared" si="3"/>
        <v>0.99999993562058109</v>
      </c>
      <c r="W14" s="42">
        <f>'[1]Access-Mar'!Q14</f>
        <v>142441649.33000001</v>
      </c>
      <c r="X14" s="45">
        <f t="shared" si="4"/>
        <v>0.91794900973797022</v>
      </c>
    </row>
    <row r="15" spans="1:24" ht="28.5" customHeight="1" x14ac:dyDescent="0.25">
      <c r="A15" s="46" t="str">
        <f>+'[1]Access-Mar'!A15</f>
        <v>12104</v>
      </c>
      <c r="B15" s="47" t="str">
        <f>+'[1]Access-Mar'!B15</f>
        <v>TRIBUNAL REGIONAL FEDERAL DA 3A. REGIAO</v>
      </c>
      <c r="C15" s="46" t="str">
        <f>CONCATENATE('[1]Access-Mar'!C15,".",'[1]Access-Mar'!D15)</f>
        <v>02.122</v>
      </c>
      <c r="D15" s="46" t="str">
        <f>CONCATENATE('[1]Access-Mar'!E15,".",'[1]Access-Mar'!G15)</f>
        <v>0033.216H</v>
      </c>
      <c r="E15" s="47" t="str">
        <f>+'[1]Access-Mar'!F15</f>
        <v>PROGRAMA DE GESTAO E MANUTENCAO DO PODER JUDICIARIO</v>
      </c>
      <c r="F15" s="55" t="str">
        <f>+'[1]Access-Mar'!H15</f>
        <v>AJUDA DE CUSTO PARA MORADIA OU AUXILIO-MORADIA A AGENTES PUB</v>
      </c>
      <c r="G15" s="46" t="str">
        <f>IF('[1]Access-Mar'!I15="1","F","S")</f>
        <v>F</v>
      </c>
      <c r="H15" s="46" t="str">
        <f>+'[1]Access-Mar'!J15</f>
        <v>1000</v>
      </c>
      <c r="I15" s="47" t="str">
        <f>+'[1]Access-Mar'!K15</f>
        <v>RECURSOS LIVRES DA UNIAO</v>
      </c>
      <c r="J15" s="46" t="str">
        <f>+'[1]Access-Mar'!L15</f>
        <v>3</v>
      </c>
      <c r="K15" s="42"/>
      <c r="L15" s="42"/>
      <c r="M15" s="42"/>
      <c r="N15" s="42">
        <f t="shared" si="0"/>
        <v>0</v>
      </c>
      <c r="O15" s="42">
        <f>'[1]Access-Mar'!N15</f>
        <v>0</v>
      </c>
      <c r="P15" s="42">
        <f>'[1]Access-Mar'!M15-'[1]Access-Mar'!N15</f>
        <v>170000</v>
      </c>
      <c r="Q15" s="42">
        <v>0</v>
      </c>
      <c r="R15" s="44">
        <f t="shared" si="1"/>
        <v>170000</v>
      </c>
      <c r="S15" s="42">
        <f>'[1]Access-Mar'!O15</f>
        <v>140000</v>
      </c>
      <c r="T15" s="45">
        <f t="shared" si="2"/>
        <v>0.82352941176470584</v>
      </c>
      <c r="U15" s="42">
        <f>'[1]Access-Mar'!P15</f>
        <v>13442.93</v>
      </c>
      <c r="V15" s="45">
        <f t="shared" si="3"/>
        <v>7.9076058823529416E-2</v>
      </c>
      <c r="W15" s="42">
        <f>'[1]Access-Mar'!Q15</f>
        <v>13442.93</v>
      </c>
      <c r="X15" s="45">
        <f t="shared" si="4"/>
        <v>7.9076058823529416E-2</v>
      </c>
    </row>
    <row r="16" spans="1:24" ht="28.5" customHeight="1" x14ac:dyDescent="0.25">
      <c r="A16" s="46" t="str">
        <f>+'[1]Access-Mar'!A16</f>
        <v>12104</v>
      </c>
      <c r="B16" s="47" t="str">
        <f>+'[1]Access-Mar'!B16</f>
        <v>TRIBUNAL REGIONAL FEDERAL DA 3A. REGIAO</v>
      </c>
      <c r="C16" s="46" t="str">
        <f>CONCATENATE('[1]Access-Mar'!C16,".",'[1]Access-Mar'!D16)</f>
        <v>02.122</v>
      </c>
      <c r="D16" s="46" t="str">
        <f>CONCATENATE('[1]Access-Mar'!E16,".",'[1]Access-Mar'!G16)</f>
        <v>0033.219Z</v>
      </c>
      <c r="E16" s="47" t="str">
        <f>+'[1]Access-Mar'!F16</f>
        <v>PROGRAMA DE GESTAO E MANUTENCAO DO PODER JUDICIARIO</v>
      </c>
      <c r="F16" s="47" t="str">
        <f>+'[1]Access-Mar'!H16</f>
        <v>CONSERVACAO E RECUPERACAO DO PATRIMONIO DA UNIAO</v>
      </c>
      <c r="G16" s="46" t="str">
        <f>IF('[1]Access-Mar'!I16="1","F","S")</f>
        <v>F</v>
      </c>
      <c r="H16" s="46" t="str">
        <f>+'[1]Access-Mar'!J16</f>
        <v>1000</v>
      </c>
      <c r="I16" s="47" t="str">
        <f>+'[1]Access-Mar'!K16</f>
        <v>RECURSOS LIVRES DA UNIAO</v>
      </c>
      <c r="J16" s="46" t="str">
        <f>+'[1]Access-Mar'!L16</f>
        <v>4</v>
      </c>
      <c r="K16" s="42"/>
      <c r="L16" s="42"/>
      <c r="M16" s="42"/>
      <c r="N16" s="42">
        <f t="shared" si="0"/>
        <v>0</v>
      </c>
      <c r="O16" s="42">
        <f>'[1]Access-Mar'!N16</f>
        <v>1281702.23</v>
      </c>
      <c r="P16" s="42">
        <f>'[1]Access-Mar'!M16-'[1]Access-Mar'!N16</f>
        <v>3718297.77</v>
      </c>
      <c r="Q16" s="42">
        <v>0</v>
      </c>
      <c r="R16" s="44">
        <f t="shared" si="1"/>
        <v>2436595.54</v>
      </c>
      <c r="S16" s="42">
        <f>'[1]Access-Mar'!O16</f>
        <v>0</v>
      </c>
      <c r="T16" s="45">
        <f t="shared" si="2"/>
        <v>0</v>
      </c>
      <c r="U16" s="42">
        <f>'[1]Access-Mar'!P16</f>
        <v>0</v>
      </c>
      <c r="V16" s="45">
        <f t="shared" si="3"/>
        <v>0</v>
      </c>
      <c r="W16" s="42">
        <f>'[1]Access-Mar'!Q16</f>
        <v>0</v>
      </c>
      <c r="X16" s="45">
        <f t="shared" si="4"/>
        <v>0</v>
      </c>
    </row>
    <row r="17" spans="1:30" ht="28.5" customHeight="1" x14ac:dyDescent="0.25">
      <c r="A17" s="46" t="str">
        <f>+'[1]Access-Mar'!A17</f>
        <v>12104</v>
      </c>
      <c r="B17" s="47" t="str">
        <f>+'[1]Access-Mar'!B17</f>
        <v>TRIBUNAL REGIONAL FEDERAL DA 3A. REGIAO</v>
      </c>
      <c r="C17" s="46" t="str">
        <f>CONCATENATE('[1]Access-Mar'!C17,".",'[1]Access-Mar'!D17)</f>
        <v>02.331</v>
      </c>
      <c r="D17" s="46" t="str">
        <f>CONCATENATE('[1]Access-Mar'!E17,".",'[1]Access-Mar'!G17)</f>
        <v>0033.2004</v>
      </c>
      <c r="E17" s="47" t="str">
        <f>+'[1]Access-Mar'!F17</f>
        <v>PROGRAMA DE GESTAO E MANUTENCAO DO PODER JUDICIARIO</v>
      </c>
      <c r="F17" s="47" t="str">
        <f>+'[1]Access-Mar'!H17</f>
        <v>ASSISTENCIA MEDICA E ODONTOLOGICA AOS SERVIDORES CIVIS, EMPR</v>
      </c>
      <c r="G17" s="46" t="str">
        <f>IF('[1]Access-Mar'!I17="1","F","S")</f>
        <v>F</v>
      </c>
      <c r="H17" s="46" t="str">
        <f>+'[1]Access-Mar'!J17</f>
        <v>1000</v>
      </c>
      <c r="I17" s="47" t="str">
        <f>+'[1]Access-Mar'!K17</f>
        <v>RECURSOS LIVRES DA UNIAO</v>
      </c>
      <c r="J17" s="46" t="str">
        <f>+'[1]Access-Mar'!L17</f>
        <v>3</v>
      </c>
      <c r="K17" s="42"/>
      <c r="L17" s="42"/>
      <c r="M17" s="42"/>
      <c r="N17" s="42">
        <f t="shared" si="0"/>
        <v>0</v>
      </c>
      <c r="O17" s="42">
        <f>'[1]Access-Mar'!N17</f>
        <v>0</v>
      </c>
      <c r="P17" s="42">
        <f>'[1]Access-Mar'!M17-'[1]Access-Mar'!N17</f>
        <v>31627185.559999999</v>
      </c>
      <c r="Q17" s="42">
        <v>0</v>
      </c>
      <c r="R17" s="42">
        <f t="shared" si="1"/>
        <v>31627185.559999999</v>
      </c>
      <c r="S17" s="42">
        <f>'[1]Access-Mar'!O17</f>
        <v>31627185.120000001</v>
      </c>
      <c r="T17" s="45">
        <f t="shared" si="2"/>
        <v>0.99999998608791807</v>
      </c>
      <c r="U17" s="42">
        <f>'[1]Access-Mar'!P17</f>
        <v>6794713.1699999999</v>
      </c>
      <c r="V17" s="45">
        <f t="shared" si="3"/>
        <v>0.2148377432165039</v>
      </c>
      <c r="W17" s="42">
        <f>'[1]Access-Mar'!Q17</f>
        <v>5819670.9500000002</v>
      </c>
      <c r="X17" s="45">
        <f t="shared" si="4"/>
        <v>0.18400849923745161</v>
      </c>
    </row>
    <row r="18" spans="1:30" ht="28.5" customHeight="1" x14ac:dyDescent="0.25">
      <c r="A18" s="46" t="str">
        <f>+'[1]Access-Mar'!A18</f>
        <v>12104</v>
      </c>
      <c r="B18" s="47" t="str">
        <f>+'[1]Access-Mar'!B18</f>
        <v>TRIBUNAL REGIONAL FEDERAL DA 3A. REGIAO</v>
      </c>
      <c r="C18" s="46" t="str">
        <f>CONCATENATE('[1]Access-Mar'!C18,".",'[1]Access-Mar'!D18)</f>
        <v>02.331</v>
      </c>
      <c r="D18" s="46" t="str">
        <f>CONCATENATE('[1]Access-Mar'!E18,".",'[1]Access-Mar'!G18)</f>
        <v>0033.212B</v>
      </c>
      <c r="E18" s="47" t="str">
        <f>+'[1]Access-Mar'!F18</f>
        <v>PROGRAMA DE GESTAO E MANUTENCAO DO PODER JUDICIARIO</v>
      </c>
      <c r="F18" s="47" t="str">
        <f>+'[1]Access-Mar'!H18</f>
        <v>BENEFICIOS OBRIGATORIOS AOS SERVIDORES CIVIS, EMPREGADOS, MI</v>
      </c>
      <c r="G18" s="46" t="str">
        <f>IF('[1]Access-Mar'!I18="1","F","S")</f>
        <v>F</v>
      </c>
      <c r="H18" s="46" t="str">
        <f>+'[1]Access-Mar'!J18</f>
        <v>1000</v>
      </c>
      <c r="I18" s="47" t="str">
        <f>+'[1]Access-Mar'!K18</f>
        <v>RECURSOS LIVRES DA UNIAO</v>
      </c>
      <c r="J18" s="46" t="str">
        <f>+'[1]Access-Mar'!L18</f>
        <v>3</v>
      </c>
      <c r="K18" s="42"/>
      <c r="L18" s="42"/>
      <c r="M18" s="42"/>
      <c r="N18" s="42">
        <f t="shared" si="0"/>
        <v>0</v>
      </c>
      <c r="O18" s="42">
        <f>'[1]Access-Mar'!N18</f>
        <v>0</v>
      </c>
      <c r="P18" s="42">
        <f>'[1]Access-Mar'!M18-'[1]Access-Mar'!N18</f>
        <v>11795032.42</v>
      </c>
      <c r="Q18" s="42">
        <v>0</v>
      </c>
      <c r="R18" s="42">
        <f t="shared" si="1"/>
        <v>11795032.42</v>
      </c>
      <c r="S18" s="42">
        <f>'[1]Access-Mar'!O18</f>
        <v>11795032.42</v>
      </c>
      <c r="T18" s="45">
        <f t="shared" si="2"/>
        <v>1</v>
      </c>
      <c r="U18" s="42">
        <f>'[1]Access-Mar'!P18</f>
        <v>11674646.939999999</v>
      </c>
      <c r="V18" s="45">
        <f t="shared" si="3"/>
        <v>0.98979354395025898</v>
      </c>
      <c r="W18" s="42">
        <f>'[1]Access-Mar'!Q18</f>
        <v>11674646.939999999</v>
      </c>
      <c r="X18" s="45">
        <f t="shared" si="4"/>
        <v>0.98979354395025898</v>
      </c>
    </row>
    <row r="19" spans="1:30" ht="28.5" customHeight="1" x14ac:dyDescent="0.25">
      <c r="A19" s="46" t="str">
        <f>+'[1]Access-Mar'!A19</f>
        <v>12104</v>
      </c>
      <c r="B19" s="47" t="str">
        <f>+'[1]Access-Mar'!B19</f>
        <v>TRIBUNAL REGIONAL FEDERAL DA 3A. REGIAO</v>
      </c>
      <c r="C19" s="46" t="str">
        <f>CONCATENATE('[1]Access-Mar'!C19,".",'[1]Access-Mar'!D19)</f>
        <v>02.846</v>
      </c>
      <c r="D19" s="46" t="str">
        <f>CONCATENATE('[1]Access-Mar'!E19,".",'[1]Access-Mar'!G19)</f>
        <v>0033.09HB</v>
      </c>
      <c r="E19" s="47" t="str">
        <f>+'[1]Access-Mar'!F19</f>
        <v>PROGRAMA DE GESTAO E MANUTENCAO DO PODER JUDICIARIO</v>
      </c>
      <c r="F19" s="47" t="str">
        <f>+'[1]Access-Mar'!H19</f>
        <v>CONTRIBUICAO DA UNIAO, DE SUAS AUTARQUIAS E FUNDACOES PARA O</v>
      </c>
      <c r="G19" s="46" t="str">
        <f>IF('[1]Access-Mar'!I19="1","F","S")</f>
        <v>F</v>
      </c>
      <c r="H19" s="46" t="str">
        <f>+'[1]Access-Mar'!J19</f>
        <v>1000</v>
      </c>
      <c r="I19" s="47" t="str">
        <f>+'[1]Access-Mar'!K19</f>
        <v>RECURSOS LIVRES DA UNIAO</v>
      </c>
      <c r="J19" s="46" t="str">
        <f>+'[1]Access-Mar'!L19</f>
        <v>1</v>
      </c>
      <c r="K19" s="42"/>
      <c r="L19" s="42"/>
      <c r="M19" s="42"/>
      <c r="N19" s="42">
        <f t="shared" si="0"/>
        <v>0</v>
      </c>
      <c r="O19" s="42">
        <f>'[1]Access-Mar'!N19</f>
        <v>0</v>
      </c>
      <c r="P19" s="42">
        <f>'[1]Access-Mar'!M19-'[1]Access-Mar'!N19</f>
        <v>22536198.539999999</v>
      </c>
      <c r="Q19" s="42">
        <v>0</v>
      </c>
      <c r="R19" s="42">
        <f t="shared" si="1"/>
        <v>22536198.539999999</v>
      </c>
      <c r="S19" s="42">
        <f>'[1]Access-Mar'!O19</f>
        <v>22536198.539999999</v>
      </c>
      <c r="T19" s="45">
        <f t="shared" si="2"/>
        <v>1</v>
      </c>
      <c r="U19" s="42">
        <f>'[1]Access-Mar'!P19</f>
        <v>22536198.539999999</v>
      </c>
      <c r="V19" s="45">
        <f t="shared" si="3"/>
        <v>1</v>
      </c>
      <c r="W19" s="42">
        <f>'[1]Access-Mar'!Q19</f>
        <v>22536198.539999999</v>
      </c>
      <c r="X19" s="45">
        <f t="shared" si="4"/>
        <v>1</v>
      </c>
    </row>
    <row r="20" spans="1:30" ht="28.5" customHeight="1" x14ac:dyDescent="0.25">
      <c r="A20" s="46" t="str">
        <f>+'[1]Access-Mar'!A20</f>
        <v>12104</v>
      </c>
      <c r="B20" s="47" t="str">
        <f>+'[1]Access-Mar'!B20</f>
        <v>TRIBUNAL REGIONAL FEDERAL DA 3A. REGIAO</v>
      </c>
      <c r="C20" s="46" t="str">
        <f>CONCATENATE('[1]Access-Mar'!C20,".",'[1]Access-Mar'!D20)</f>
        <v>09.272</v>
      </c>
      <c r="D20" s="46" t="str">
        <f>CONCATENATE('[1]Access-Mar'!E20,".",'[1]Access-Mar'!G20)</f>
        <v>0033.0181</v>
      </c>
      <c r="E20" s="47" t="str">
        <f>+'[1]Access-Mar'!F20</f>
        <v>PROGRAMA DE GESTAO E MANUTENCAO DO PODER JUDICIARIO</v>
      </c>
      <c r="F20" s="47" t="str">
        <f>+'[1]Access-Mar'!H20</f>
        <v>APOSENTADORIAS E PENSOES CIVIS DA UNIAO</v>
      </c>
      <c r="G20" s="46" t="str">
        <f>IF('[1]Access-Mar'!I20="1","F","S")</f>
        <v>S</v>
      </c>
      <c r="H20" s="46" t="str">
        <f>+'[1]Access-Mar'!J20</f>
        <v>1056</v>
      </c>
      <c r="I20" s="47" t="str">
        <f>+'[1]Access-Mar'!K20</f>
        <v>BENEFICIOS DO RPPS DA UNIAO</v>
      </c>
      <c r="J20" s="46" t="str">
        <f>+'[1]Access-Mar'!L20</f>
        <v>1</v>
      </c>
      <c r="K20" s="42"/>
      <c r="L20" s="42"/>
      <c r="M20" s="42"/>
      <c r="N20" s="42">
        <f t="shared" si="0"/>
        <v>0</v>
      </c>
      <c r="O20" s="42">
        <f>'[1]Access-Mar'!N20</f>
        <v>0</v>
      </c>
      <c r="P20" s="42">
        <f>'[1]Access-Mar'!M20-'[1]Access-Mar'!N20</f>
        <v>60112722.590000004</v>
      </c>
      <c r="Q20" s="42">
        <v>0</v>
      </c>
      <c r="R20" s="42">
        <f t="shared" si="1"/>
        <v>60112722.590000004</v>
      </c>
      <c r="S20" s="42">
        <f>'[1]Access-Mar'!O20</f>
        <v>60112722.590000004</v>
      </c>
      <c r="T20" s="45">
        <f t="shared" si="2"/>
        <v>1</v>
      </c>
      <c r="U20" s="42">
        <f>'[1]Access-Mar'!P20</f>
        <v>60112722.590000004</v>
      </c>
      <c r="V20" s="45">
        <f t="shared" si="3"/>
        <v>1</v>
      </c>
      <c r="W20" s="42">
        <f>'[1]Access-Mar'!Q20</f>
        <v>54442228.93</v>
      </c>
      <c r="X20" s="45">
        <f t="shared" si="4"/>
        <v>0.90566899292391534</v>
      </c>
    </row>
    <row r="21" spans="1:30" ht="28.5" customHeight="1" thickBot="1" x14ac:dyDescent="0.3">
      <c r="A21" s="46" t="str">
        <f>+'[1]Access-Mar'!A21</f>
        <v>12104</v>
      </c>
      <c r="B21" s="47" t="str">
        <f>+'[1]Access-Mar'!B21</f>
        <v>TRIBUNAL REGIONAL FEDERAL DA 3A. REGIAO</v>
      </c>
      <c r="C21" s="46" t="str">
        <f>CONCATENATE('[1]Access-Mar'!C21,".",'[1]Access-Mar'!D21)</f>
        <v>28.846</v>
      </c>
      <c r="D21" s="46" t="str">
        <f>CONCATENATE('[1]Access-Mar'!E21,".",'[1]Access-Mar'!G21)</f>
        <v>0909.00S6</v>
      </c>
      <c r="E21" s="47" t="str">
        <f>+'[1]Access-Mar'!F21</f>
        <v>OPERACOES ESPECIAIS: OUTROS ENCARGOS ESPECIAIS</v>
      </c>
      <c r="F21" s="47" t="str">
        <f>+'[1]Access-Mar'!H21</f>
        <v>BENEFICIO ESPECIAL - LEI N. 12.618, DE 2012</v>
      </c>
      <c r="G21" s="46" t="str">
        <f>IF('[1]Access-Mar'!I21="1","F","S")</f>
        <v>F</v>
      </c>
      <c r="H21" s="46" t="str">
        <f>+'[1]Access-Mar'!J21</f>
        <v>1000</v>
      </c>
      <c r="I21" s="47" t="str">
        <f>+'[1]Access-Mar'!K21</f>
        <v>RECURSOS LIVRES DA UNIAO</v>
      </c>
      <c r="J21" s="46" t="str">
        <f>+'[1]Access-Mar'!L21</f>
        <v>1</v>
      </c>
      <c r="K21" s="42"/>
      <c r="L21" s="42"/>
      <c r="M21" s="42"/>
      <c r="N21" s="42">
        <f t="shared" si="0"/>
        <v>0</v>
      </c>
      <c r="O21" s="42">
        <f>'[1]Access-Mar'!N21</f>
        <v>0</v>
      </c>
      <c r="P21" s="42">
        <f>'[1]Access-Mar'!M21-'[1]Access-Mar'!N21</f>
        <v>412928.28</v>
      </c>
      <c r="Q21" s="42">
        <v>0</v>
      </c>
      <c r="R21" s="42">
        <f t="shared" si="1"/>
        <v>412928.28</v>
      </c>
      <c r="S21" s="42">
        <f>'[1]Access-Mar'!O21</f>
        <v>412928.28</v>
      </c>
      <c r="T21" s="45">
        <f t="shared" si="2"/>
        <v>1</v>
      </c>
      <c r="U21" s="42">
        <f>'[1]Access-Mar'!P21</f>
        <v>412928.28</v>
      </c>
      <c r="V21" s="45">
        <f t="shared" si="3"/>
        <v>1</v>
      </c>
      <c r="W21" s="42">
        <f>'[1]Access-Mar'!Q21</f>
        <v>412928.28</v>
      </c>
      <c r="X21" s="45">
        <f t="shared" si="4"/>
        <v>1</v>
      </c>
    </row>
    <row r="22" spans="1:30" ht="28.5" customHeight="1" thickBot="1" x14ac:dyDescent="0.3">
      <c r="A22" s="56" t="s">
        <v>48</v>
      </c>
      <c r="B22" s="57"/>
      <c r="C22" s="57"/>
      <c r="D22" s="57"/>
      <c r="E22" s="57"/>
      <c r="F22" s="57"/>
      <c r="G22" s="57"/>
      <c r="H22" s="57"/>
      <c r="I22" s="57"/>
      <c r="J22" s="58"/>
      <c r="K22" s="59">
        <v>0</v>
      </c>
      <c r="L22" s="59">
        <v>0</v>
      </c>
      <c r="M22" s="59">
        <v>0</v>
      </c>
      <c r="N22" s="59">
        <v>0</v>
      </c>
      <c r="O22" s="59">
        <f>SUM(O10:O21)</f>
        <v>2534841.9299999997</v>
      </c>
      <c r="P22" s="59">
        <f>SUM(P10:P21)</f>
        <v>364933769.92999995</v>
      </c>
      <c r="Q22" s="59">
        <f>SUM(Q10:Q21)</f>
        <v>0</v>
      </c>
      <c r="R22" s="59">
        <f>SUM(R10:R21)</f>
        <v>362398928</v>
      </c>
      <c r="S22" s="59">
        <f>SUM(S10:S21)</f>
        <v>334796851.69999993</v>
      </c>
      <c r="T22" s="60">
        <f t="shared" si="2"/>
        <v>0.92383510499788213</v>
      </c>
      <c r="U22" s="59">
        <f>SUM(U10:U21)</f>
        <v>265741931.60999998</v>
      </c>
      <c r="V22" s="60">
        <f t="shared" si="3"/>
        <v>0.73328564484605752</v>
      </c>
      <c r="W22" s="59">
        <f>SUM(W10:W21)</f>
        <v>243901792.59999999</v>
      </c>
      <c r="X22" s="60">
        <f t="shared" si="4"/>
        <v>0.67302018233343119</v>
      </c>
    </row>
    <row r="23" spans="1:30" ht="12.5" x14ac:dyDescent="0.25">
      <c r="A23" s="61" t="s">
        <v>49</v>
      </c>
      <c r="B23" s="61"/>
      <c r="C23" s="61"/>
      <c r="D23" s="61"/>
      <c r="E23" s="61"/>
      <c r="F23" s="61"/>
      <c r="G23" s="61"/>
      <c r="H23" s="62"/>
      <c r="I23" s="62"/>
      <c r="J23" s="62"/>
      <c r="K23" s="61"/>
      <c r="L23" s="61"/>
      <c r="M23" s="61"/>
      <c r="N23" s="61"/>
      <c r="O23" s="61"/>
      <c r="P23" s="61"/>
      <c r="Q23" s="61"/>
      <c r="R23" s="63"/>
      <c r="S23" s="61"/>
      <c r="T23" s="61"/>
      <c r="U23" s="64"/>
      <c r="V23" s="61"/>
      <c r="W23" s="64"/>
      <c r="X23" s="61"/>
    </row>
    <row r="24" spans="1:30" ht="12.5" x14ac:dyDescent="0.25">
      <c r="A24" s="61" t="s">
        <v>50</v>
      </c>
      <c r="B24" s="65"/>
      <c r="C24" s="61"/>
      <c r="D24" s="61"/>
      <c r="E24" s="61"/>
      <c r="F24" s="61"/>
      <c r="G24" s="61"/>
      <c r="H24" s="62"/>
      <c r="I24" s="62"/>
      <c r="J24" s="62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4"/>
      <c r="V24" s="61"/>
      <c r="W24" s="64"/>
      <c r="X24" s="61"/>
    </row>
    <row r="25" spans="1:30" ht="15.75" customHeight="1" x14ac:dyDescent="0.25"/>
    <row r="26" spans="1:30" ht="15.75" customHeight="1" x14ac:dyDescent="0.25"/>
    <row r="27" spans="1:30" ht="15.75" customHeight="1" x14ac:dyDescent="0.25">
      <c r="AD27" s="70"/>
    </row>
    <row r="28" spans="1:30" ht="15.75" customHeight="1" x14ac:dyDescent="0.25">
      <c r="AD28" s="71"/>
    </row>
    <row r="29" spans="1:30" ht="15.75" customHeight="1" x14ac:dyDescent="0.25"/>
    <row r="30" spans="1:30" ht="15.75" customHeight="1" x14ac:dyDescent="0.25"/>
    <row r="31" spans="1:30" ht="15.75" customHeight="1" x14ac:dyDescent="0.25"/>
    <row r="32" spans="1:30" ht="15.75" customHeight="1" x14ac:dyDescent="0.25"/>
    <row r="33" spans="7:40" ht="15.75" customHeight="1" x14ac:dyDescent="0.25"/>
    <row r="34" spans="7:40" ht="15.75" customHeight="1" x14ac:dyDescent="0.25"/>
    <row r="35" spans="7:40" ht="15.75" customHeight="1" x14ac:dyDescent="0.3">
      <c r="X35" s="72"/>
      <c r="Y35" s="72"/>
      <c r="Z35" s="72"/>
      <c r="AA35" s="72"/>
      <c r="AB35" s="72"/>
    </row>
    <row r="36" spans="7:40" ht="15.75" customHeight="1" x14ac:dyDescent="0.25">
      <c r="W36" s="66"/>
    </row>
    <row r="37" spans="7:40" ht="15.75" customHeight="1" x14ac:dyDescent="0.3">
      <c r="O37" s="73"/>
      <c r="W37" s="72"/>
      <c r="AB37" s="74"/>
    </row>
    <row r="38" spans="7:40" s="67" customFormat="1" ht="15.75" customHeight="1" x14ac:dyDescent="0.25">
      <c r="G38" s="68"/>
      <c r="H38" s="68"/>
      <c r="I38" s="68"/>
      <c r="J38" s="68"/>
      <c r="K38" s="68"/>
      <c r="L38" s="68"/>
      <c r="M38" s="68"/>
      <c r="N38" s="68"/>
      <c r="O38" s="68"/>
      <c r="P38" s="69"/>
      <c r="Q38" s="68"/>
      <c r="R38" s="69"/>
      <c r="S38" s="68"/>
      <c r="T38" s="69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7:40" s="67" customFormat="1" ht="15.75" customHeight="1" x14ac:dyDescent="0.25">
      <c r="G39" s="68"/>
      <c r="H39" s="68"/>
      <c r="I39" s="68"/>
      <c r="J39" s="68"/>
      <c r="K39" s="68"/>
      <c r="L39" s="68"/>
      <c r="M39" s="68"/>
      <c r="N39" s="68"/>
      <c r="O39" s="68"/>
      <c r="P39" s="69"/>
      <c r="Q39" s="68"/>
      <c r="R39" s="69"/>
      <c r="S39" s="68"/>
      <c r="T39" s="69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7:40" s="67" customFormat="1" ht="15.75" customHeight="1" x14ac:dyDescent="0.25">
      <c r="G40" s="68"/>
      <c r="H40" s="68"/>
      <c r="I40" s="68"/>
      <c r="J40" s="68"/>
      <c r="K40" s="68"/>
      <c r="L40" s="68"/>
      <c r="M40" s="68"/>
      <c r="N40" s="68"/>
      <c r="O40" s="68"/>
      <c r="P40" s="69"/>
      <c r="Q40" s="68"/>
      <c r="R40" s="69"/>
      <c r="S40" s="68"/>
      <c r="T40" s="69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7:40" s="67" customFormat="1" ht="15.75" customHeight="1" x14ac:dyDescent="0.25">
      <c r="G41" s="68"/>
      <c r="H41" s="68"/>
      <c r="I41" s="68"/>
      <c r="J41" s="68"/>
      <c r="K41" s="68"/>
      <c r="L41" s="68"/>
      <c r="M41" s="68"/>
      <c r="N41" s="68"/>
      <c r="O41" s="68"/>
      <c r="P41" s="69"/>
      <c r="Q41" s="68"/>
      <c r="R41" s="69"/>
      <c r="S41" s="68"/>
      <c r="T41" s="69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7:40" s="67" customFormat="1" ht="15.75" customHeight="1" x14ac:dyDescent="0.25">
      <c r="G42" s="68"/>
      <c r="H42" s="68"/>
      <c r="I42" s="68"/>
      <c r="J42" s="68"/>
      <c r="K42" s="68"/>
      <c r="L42" s="68"/>
      <c r="M42" s="68"/>
      <c r="N42" s="68"/>
      <c r="O42" s="68"/>
      <c r="P42" s="69"/>
      <c r="Q42" s="68"/>
      <c r="R42" s="69"/>
      <c r="S42" s="68"/>
      <c r="T42" s="69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7:40" s="67" customFormat="1" ht="15.75" customHeight="1" x14ac:dyDescent="0.25">
      <c r="G43" s="68"/>
      <c r="H43" s="68"/>
      <c r="I43" s="68"/>
      <c r="J43" s="68"/>
      <c r="K43" s="68"/>
      <c r="L43" s="68"/>
      <c r="M43" s="68"/>
      <c r="N43" s="68"/>
      <c r="O43" s="68"/>
      <c r="P43" s="69"/>
      <c r="Q43" s="68"/>
      <c r="R43" s="69"/>
      <c r="S43" s="68"/>
      <c r="T43" s="69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7:40" s="67" customFormat="1" ht="15.75" customHeight="1" x14ac:dyDescent="0.25">
      <c r="G44" s="68"/>
      <c r="H44" s="68"/>
      <c r="I44" s="68"/>
      <c r="J44" s="68"/>
      <c r="K44" s="68"/>
      <c r="L44" s="68"/>
      <c r="M44" s="68"/>
      <c r="N44" s="68"/>
      <c r="O44" s="68"/>
      <c r="P44" s="69"/>
      <c r="Q44" s="68"/>
      <c r="R44" s="69"/>
      <c r="S44" s="68"/>
      <c r="T44" s="69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7:40" s="67" customFormat="1" ht="15.75" customHeight="1" x14ac:dyDescent="0.25">
      <c r="G45" s="68"/>
      <c r="H45" s="68"/>
      <c r="I45" s="68"/>
      <c r="J45" s="68"/>
      <c r="K45" s="68"/>
      <c r="L45" s="68"/>
      <c r="M45" s="68"/>
      <c r="N45" s="68"/>
      <c r="O45" s="68"/>
      <c r="P45" s="69"/>
      <c r="Q45" s="68"/>
      <c r="R45" s="69"/>
      <c r="S45" s="68"/>
      <c r="T45" s="69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7:40" s="67" customFormat="1" ht="15.75" customHeight="1" x14ac:dyDescent="0.25">
      <c r="G46" s="68"/>
      <c r="H46" s="68"/>
      <c r="I46" s="68"/>
      <c r="J46" s="68"/>
      <c r="K46" s="68"/>
      <c r="L46" s="68"/>
      <c r="M46" s="68"/>
      <c r="N46" s="68"/>
      <c r="O46" s="68"/>
      <c r="P46" s="69"/>
      <c r="Q46" s="68"/>
      <c r="R46" s="69"/>
      <c r="S46" s="68"/>
      <c r="T46" s="69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7:40" s="67" customFormat="1" ht="15.75" customHeight="1" x14ac:dyDescent="0.25">
      <c r="G47" s="68"/>
      <c r="H47" s="68"/>
      <c r="I47" s="68"/>
      <c r="J47" s="68"/>
      <c r="K47" s="68"/>
      <c r="L47" s="68"/>
      <c r="M47" s="68"/>
      <c r="N47" s="68"/>
      <c r="O47" s="68"/>
      <c r="P47" s="69"/>
      <c r="Q47" s="68"/>
      <c r="R47" s="69"/>
      <c r="S47" s="68"/>
      <c r="T47" s="69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7:40" s="67" customFormat="1" ht="15.75" customHeight="1" x14ac:dyDescent="0.25">
      <c r="G48" s="68"/>
      <c r="H48" s="68"/>
      <c r="I48" s="68"/>
      <c r="J48" s="68"/>
      <c r="K48" s="68"/>
      <c r="L48" s="68"/>
      <c r="M48" s="68"/>
      <c r="N48" s="68"/>
      <c r="O48" s="68"/>
      <c r="P48" s="69"/>
      <c r="Q48" s="68"/>
      <c r="R48" s="69"/>
      <c r="S48" s="68"/>
      <c r="T48" s="69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7:40" s="67" customFormat="1" ht="15.75" customHeight="1" x14ac:dyDescent="0.25">
      <c r="G49" s="68"/>
      <c r="H49" s="68"/>
      <c r="I49" s="68"/>
      <c r="J49" s="68"/>
      <c r="K49" s="68"/>
      <c r="L49" s="68"/>
      <c r="M49" s="68"/>
      <c r="N49" s="68"/>
      <c r="O49" s="68"/>
      <c r="P49" s="69"/>
      <c r="Q49" s="68"/>
      <c r="R49" s="69"/>
      <c r="S49" s="68"/>
      <c r="T49" s="69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7:40" s="67" customFormat="1" ht="15.75" customHeight="1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9"/>
      <c r="Q50" s="68"/>
      <c r="R50" s="69"/>
      <c r="S50" s="68"/>
      <c r="T50" s="69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7:40" s="67" customFormat="1" ht="15.75" customHeight="1" x14ac:dyDescent="0.25">
      <c r="G51" s="68"/>
      <c r="H51" s="68"/>
      <c r="I51" s="68"/>
      <c r="J51" s="68"/>
      <c r="K51" s="68"/>
      <c r="L51" s="68"/>
      <c r="M51" s="68"/>
      <c r="N51" s="68"/>
      <c r="O51" s="68"/>
      <c r="P51" s="69"/>
      <c r="Q51" s="68"/>
      <c r="R51" s="69"/>
      <c r="S51" s="68"/>
      <c r="T51" s="69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7:40" s="67" customFormat="1" ht="15.75" customHeight="1" x14ac:dyDescent="0.25">
      <c r="G52" s="68"/>
      <c r="H52" s="68"/>
      <c r="I52" s="68"/>
      <c r="J52" s="68"/>
      <c r="K52" s="68"/>
      <c r="L52" s="68"/>
      <c r="M52" s="68"/>
      <c r="N52" s="68"/>
      <c r="O52" s="68"/>
      <c r="P52" s="69"/>
      <c r="Q52" s="68"/>
      <c r="R52" s="69"/>
      <c r="S52" s="68"/>
      <c r="T52" s="69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</sheetData>
  <mergeCells count="17">
    <mergeCell ref="A22:J22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</vt:lpstr>
      <vt:lpstr>Mar!Area_de_impressao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2026-04-15T18:54:55Z</dcterms:created>
  <dcterms:modified xsi:type="dcterms:W3CDTF">2026-04-15T18:55:43Z</dcterms:modified>
</cp:coreProperties>
</file>