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I\090029\"/>
    </mc:Choice>
  </mc:AlternateContent>
  <bookViews>
    <workbookView xWindow="0" yWindow="0" windowWidth="19200" windowHeight="5660"/>
  </bookViews>
  <sheets>
    <sheet name="Mai" sheetId="1" r:id="rId1"/>
  </sheets>
  <externalReferences>
    <externalReference r:id="rId2"/>
  </externalReferences>
  <definedNames>
    <definedName name="_xlnm.Print_Area" localSheetId="0">Mai!$A$1:$X$25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W22" i="1"/>
  <c r="U22" i="1"/>
  <c r="S22" i="1"/>
  <c r="P22" i="1"/>
  <c r="O22" i="1"/>
  <c r="N22" i="1"/>
  <c r="R22" i="1" s="1"/>
  <c r="X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P19" i="1"/>
  <c r="O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O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O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U23" i="1" s="1"/>
  <c r="S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P10" i="1"/>
  <c r="O10" i="1"/>
  <c r="N10" i="1"/>
  <c r="R10" i="1" s="1"/>
  <c r="J10" i="1"/>
  <c r="I10" i="1"/>
  <c r="H10" i="1"/>
  <c r="G10" i="1"/>
  <c r="F10" i="1"/>
  <c r="E10" i="1"/>
  <c r="D10" i="1"/>
  <c r="C10" i="1"/>
  <c r="B10" i="1"/>
  <c r="A10" i="1"/>
  <c r="O23" i="1" l="1"/>
  <c r="P23" i="1"/>
  <c r="S23" i="1"/>
  <c r="R11" i="1"/>
  <c r="R17" i="1"/>
  <c r="T17" i="1" s="1"/>
  <c r="R20" i="1"/>
  <c r="V20" i="1" s="1"/>
  <c r="R14" i="1"/>
  <c r="T14" i="1" s="1"/>
  <c r="R23" i="1"/>
  <c r="V10" i="1"/>
  <c r="X10" i="1"/>
  <c r="T10" i="1"/>
  <c r="X13" i="1"/>
  <c r="T13" i="1"/>
  <c r="V13" i="1"/>
  <c r="X16" i="1"/>
  <c r="V16" i="1"/>
  <c r="T16" i="1"/>
  <c r="X19" i="1"/>
  <c r="V19" i="1"/>
  <c r="T19" i="1"/>
  <c r="V12" i="1"/>
  <c r="X12" i="1"/>
  <c r="T12" i="1"/>
  <c r="V15" i="1"/>
  <c r="X15" i="1"/>
  <c r="T15" i="1"/>
  <c r="V18" i="1"/>
  <c r="T18" i="1"/>
  <c r="X18" i="1"/>
  <c r="X21" i="1"/>
  <c r="V21" i="1"/>
  <c r="T21" i="1"/>
  <c r="X11" i="1"/>
  <c r="X17" i="1"/>
  <c r="V17" i="1"/>
  <c r="T22" i="1"/>
  <c r="V22" i="1"/>
  <c r="W23" i="1"/>
  <c r="X14" i="1" l="1"/>
  <c r="V14" i="1"/>
  <c r="V11" i="1"/>
  <c r="T20" i="1"/>
  <c r="T11" i="1"/>
  <c r="X20" i="1"/>
  <c r="V23" i="1"/>
  <c r="X23" i="1"/>
  <c r="T23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<sst xmlns="http://schemas.openxmlformats.org/spreadsheetml/2006/main" count="55" uniqueCount="51">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</sst>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 wrapText="1"/>
    </xf>
    <xf numFmtId="166" fontId="4" fillId="0" borderId="19" xfId="4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left" vertical="center" wrapText="1"/>
    </xf>
    <xf numFmtId="2" fontId="2" fillId="0" borderId="22" xfId="2" applyNumberFormat="1" applyFont="1" applyFill="1" applyBorder="1" applyAlignment="1">
      <alignment vertical="center" wrapText="1"/>
    </xf>
    <xf numFmtId="2" fontId="2" fillId="0" borderId="21" xfId="2" applyNumberFormat="1" applyFont="1" applyFill="1" applyBorder="1" applyAlignment="1">
      <alignment vertical="center" wrapText="1"/>
    </xf>
    <xf numFmtId="166" fontId="5" fillId="0" borderId="23" xfId="4" applyNumberFormat="1" applyFont="1" applyBorder="1" applyAlignment="1">
      <alignment horizontal="right" vertical="center"/>
    </xf>
    <xf numFmtId="166" fontId="5" fillId="0" borderId="4" xfId="4" applyNumberFormat="1" applyFont="1" applyBorder="1" applyAlignment="1">
      <alignment horizontal="right" vertical="center"/>
    </xf>
    <xf numFmtId="166" fontId="5" fillId="0" borderId="23" xfId="4" applyNumberFormat="1" applyFont="1" applyFill="1" applyBorder="1" applyAlignment="1">
      <alignment horizontal="right" vertical="center"/>
    </xf>
    <xf numFmtId="164" fontId="5" fillId="0" borderId="23" xfId="3" applyNumberFormat="1" applyFont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center" vertical="center" wrapText="1"/>
    </xf>
    <xf numFmtId="2" fontId="2" fillId="0" borderId="23" xfId="2" applyNumberFormat="1" applyFont="1" applyFill="1" applyBorder="1" applyAlignment="1">
      <alignment horizontal="left" vertical="center" wrapText="1"/>
    </xf>
    <xf numFmtId="2" fontId="2" fillId="0" borderId="24" xfId="2" applyNumberFormat="1" applyFont="1" applyFill="1" applyBorder="1" applyAlignment="1">
      <alignment vertical="center" wrapText="1"/>
    </xf>
    <xf numFmtId="2" fontId="2" fillId="0" borderId="23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vertical="center" wrapText="1"/>
    </xf>
    <xf numFmtId="2" fontId="2" fillId="0" borderId="27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center" vertical="center" wrapText="1"/>
    </xf>
    <xf numFmtId="2" fontId="4" fillId="0" borderId="28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166" fontId="5" fillId="0" borderId="29" xfId="4" applyNumberFormat="1" applyFont="1" applyBorder="1" applyAlignment="1">
      <alignment horizontal="right" vertical="center"/>
    </xf>
    <xf numFmtId="164" fontId="5" fillId="0" borderId="29" xfId="3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</cellXfs>
  <cellStyles count="5">
    <cellStyle name="Normal" xfId="0" builtinId="0"/>
    <cellStyle name="Normal 2 8" xfId="2"/>
    <cellStyle name="Porcentagem 11 2" xfId="1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10" t="str">
            <v>12104</v>
          </cell>
          <cell r="B10" t="str">
            <v>TRIBUNAL REGIONAL FEDERAL DA 3A. REGIAO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10000</v>
          </cell>
          <cell r="N10">
            <v>0</v>
          </cell>
          <cell r="O10">
            <v>10000</v>
          </cell>
        </row>
        <row r="11">
          <cell r="A11" t="str">
            <v>12104</v>
          </cell>
          <cell r="B11" t="str">
            <v>TRIBUNAL REGIONAL FEDERAL DA 3A. REGIAO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7530089.5800000001</v>
          </cell>
          <cell r="N11">
            <v>0</v>
          </cell>
          <cell r="O11">
            <v>340615.87</v>
          </cell>
          <cell r="P11">
            <v>138377.47</v>
          </cell>
          <cell r="Q11">
            <v>137177.47</v>
          </cell>
        </row>
        <row r="12">
          <cell r="A12" t="str">
            <v>12104</v>
          </cell>
          <cell r="B12" t="str">
            <v>TRIBUNAL REGIONAL FEDERAL DA 3A. REGIAO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76831923.159999996</v>
          </cell>
          <cell r="N12">
            <v>4102117.2</v>
          </cell>
          <cell r="O12">
            <v>56696612.289999999</v>
          </cell>
          <cell r="P12">
            <v>17905778.449999999</v>
          </cell>
          <cell r="Q12">
            <v>15245310.73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1138</v>
          </cell>
          <cell r="K13" t="str">
            <v>MELHORIA DA PRESTACAO JURISDICIONAL</v>
          </cell>
          <cell r="L13" t="str">
            <v>3</v>
          </cell>
          <cell r="M13">
            <v>421775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248930964.75</v>
          </cell>
          <cell r="O14">
            <v>248041860.59</v>
          </cell>
          <cell r="P14">
            <v>248041582.13</v>
          </cell>
          <cell r="Q14">
            <v>243134057.31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170000</v>
          </cell>
          <cell r="N15">
            <v>0</v>
          </cell>
          <cell r="O15">
            <v>140000</v>
          </cell>
          <cell r="P15">
            <v>25368.560000000001</v>
          </cell>
          <cell r="Q15">
            <v>25368.560000000001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DO PATRIMONIO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5000000</v>
          </cell>
          <cell r="N16">
            <v>3008297.77</v>
          </cell>
          <cell r="O16">
            <v>1281702.23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14600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32185066.449999999</v>
          </cell>
          <cell r="N18">
            <v>0</v>
          </cell>
          <cell r="O18">
            <v>32185066.010000002</v>
          </cell>
          <cell r="P18">
            <v>15535850.859999999</v>
          </cell>
          <cell r="Q18">
            <v>10359778.35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19467524.66</v>
          </cell>
          <cell r="O19">
            <v>19467524.66</v>
          </cell>
          <cell r="P19">
            <v>19338747.600000001</v>
          </cell>
          <cell r="Q19">
            <v>19338747.600000001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37649156.159999996</v>
          </cell>
          <cell r="O20">
            <v>37649156.159999996</v>
          </cell>
          <cell r="P20">
            <v>37649156.159999996</v>
          </cell>
          <cell r="Q20">
            <v>37649156.159999996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95493819.900000006</v>
          </cell>
          <cell r="O21">
            <v>95369680.650000006</v>
          </cell>
          <cell r="P21">
            <v>95349764.819999993</v>
          </cell>
          <cell r="Q21">
            <v>91950945.200000003</v>
          </cell>
        </row>
        <row r="22">
          <cell r="A22" t="str">
            <v>12104</v>
          </cell>
          <cell r="B22" t="str">
            <v>TRIBUNAL REGIONAL FEDERAL DA 3A. REGIAO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660687.02</v>
          </cell>
          <cell r="O22">
            <v>660687.02</v>
          </cell>
          <cell r="P22">
            <v>660687.02</v>
          </cell>
          <cell r="Q22">
            <v>660687.02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67" customWidth="1"/>
    <col min="2" max="2" width="35.7265625" style="67" customWidth="1"/>
    <col min="3" max="4" width="15.7265625" style="67" customWidth="1"/>
    <col min="5" max="6" width="55.7265625" style="67" customWidth="1"/>
    <col min="7" max="8" width="8.7265625" style="68" customWidth="1"/>
    <col min="9" max="9" width="35.7265625" style="68" customWidth="1"/>
    <col min="10" max="10" width="8.7265625" style="68" customWidth="1"/>
    <col min="11" max="15" width="16.7265625" style="68" customWidth="1"/>
    <col min="16" max="16" width="16.7265625" style="69" customWidth="1"/>
    <col min="17" max="17" width="16.7265625" style="68" customWidth="1"/>
    <col min="18" max="18" width="16.7265625" style="69" customWidth="1"/>
    <col min="19" max="19" width="16.7265625" style="68" customWidth="1"/>
    <col min="20" max="20" width="8.7265625" style="69" customWidth="1"/>
    <col min="21" max="21" width="16.7265625" style="5" customWidth="1"/>
    <col min="22" max="22" width="8.81640625" style="5" customWidth="1"/>
    <col min="23" max="23" width="16.7265625" style="5" customWidth="1"/>
    <col min="24" max="24" width="8.7265625" style="5" customWidth="1"/>
    <col min="25" max="25" width="23.1796875" style="5" bestFit="1" customWidth="1"/>
    <col min="26" max="29" width="34.1796875" style="5" bestFit="1" customWidth="1"/>
    <col min="30" max="30" width="32.54296875" style="5" bestFit="1" customWidth="1"/>
    <col min="31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46143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5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3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5">
      <c r="A10" s="38" t="str">
        <f>+'[1]Access-Mai'!A10</f>
        <v>12104</v>
      </c>
      <c r="B10" s="39" t="str">
        <f>+'[1]Access-Mai'!B10</f>
        <v>TRIBUNAL REGIONAL FEDERAL DA 3A. REGIAO</v>
      </c>
      <c r="C10" s="38" t="str">
        <f>CONCATENATE('[1]Access-Mai'!C10,".",'[1]Access-Mai'!D10)</f>
        <v>02.061</v>
      </c>
      <c r="D10" s="38" t="str">
        <f>CONCATENATE('[1]Access-Mai'!E10,".",'[1]Access-Mai'!G10)</f>
        <v>0033.4224</v>
      </c>
      <c r="E10" s="39" t="str">
        <f>+'[1]Access-Mai'!F10</f>
        <v>PROGRAMA DE GESTAO E MANUTENCAO DO PODER JUDICIARIO</v>
      </c>
      <c r="F10" s="40" t="str">
        <f>+'[1]Access-Mai'!H10</f>
        <v>ASSISTENCIA JURIDICA A PESSOAS CARENTES</v>
      </c>
      <c r="G10" s="38" t="str">
        <f>IF('[1]Access-Mai'!I10="1","F","S")</f>
        <v>F</v>
      </c>
      <c r="H10" s="38" t="str">
        <f>+'[1]Access-Mai'!J10</f>
        <v>1000</v>
      </c>
      <c r="I10" s="41" t="str">
        <f>+'[1]Access-Mai'!K10</f>
        <v>RECURSOS LIVRES DA UNIAO</v>
      </c>
      <c r="J10" s="38" t="str">
        <f>+'[1]Access-Mai'!L10</f>
        <v>3</v>
      </c>
      <c r="K10" s="42"/>
      <c r="L10" s="42"/>
      <c r="M10" s="42"/>
      <c r="N10" s="42">
        <f>+K10+L10-M10</f>
        <v>0</v>
      </c>
      <c r="O10" s="42">
        <f>'[1]Access-Mai'!N10</f>
        <v>0</v>
      </c>
      <c r="P10" s="42">
        <f>'[1]Access-Mai'!M10</f>
        <v>10000</v>
      </c>
      <c r="Q10" s="43">
        <v>0</v>
      </c>
      <c r="R10" s="44">
        <f>N10-O10+P10+Q10</f>
        <v>10000</v>
      </c>
      <c r="S10" s="42">
        <f>'[1]Access-Mai'!O10</f>
        <v>10000</v>
      </c>
      <c r="T10" s="45">
        <f>IF(R10&gt;0,S10/R10,0)</f>
        <v>1</v>
      </c>
      <c r="U10" s="42">
        <f>'[1]Access-Mai'!P10</f>
        <v>0</v>
      </c>
      <c r="V10" s="45">
        <f>IF(R10&gt;0,U10/R10,0)</f>
        <v>0</v>
      </c>
      <c r="W10" s="42">
        <f>'[1]Access-Mai'!Q10</f>
        <v>0</v>
      </c>
      <c r="X10" s="45">
        <f>IF(R10&gt;0,W10/R10,0)</f>
        <v>0</v>
      </c>
    </row>
    <row r="11" spans="1:24" ht="28.5" customHeight="1" x14ac:dyDescent="0.25">
      <c r="A11" s="46" t="str">
        <f>+'[1]Access-Mai'!A11</f>
        <v>12104</v>
      </c>
      <c r="B11" s="47" t="str">
        <f>+'[1]Access-Mai'!B11</f>
        <v>TRIBUNAL REGIONAL FEDERAL DA 3A. REGIAO</v>
      </c>
      <c r="C11" s="46" t="str">
        <f>CONCATENATE('[1]Access-Mai'!C11,".",'[1]Access-Mai'!D11)</f>
        <v>02.061</v>
      </c>
      <c r="D11" s="46" t="str">
        <f>CONCATENATE('[1]Access-Mai'!E11,".",'[1]Access-Mai'!G11)</f>
        <v>0033.4257</v>
      </c>
      <c r="E11" s="47" t="str">
        <f>+'[1]Access-Mai'!F11</f>
        <v>PROGRAMA DE GESTAO E MANUTENCAO DO PODER JUDICIARIO</v>
      </c>
      <c r="F11" s="48" t="str">
        <f>+'[1]Access-Mai'!H11</f>
        <v>JULGAMENTO DE CAUSAS NA JUSTICA FEDERAL</v>
      </c>
      <c r="G11" s="46" t="str">
        <f>IF('[1]Access-Mai'!I11="1","F","S")</f>
        <v>F</v>
      </c>
      <c r="H11" s="46" t="str">
        <f>+'[1]Access-Mai'!J11</f>
        <v>1000</v>
      </c>
      <c r="I11" s="49" t="str">
        <f>+'[1]Access-Mai'!K11</f>
        <v>RECURSOS LIVRES DA UNIAO</v>
      </c>
      <c r="J11" s="46" t="str">
        <f>+'[1]Access-Mai'!L11</f>
        <v>4</v>
      </c>
      <c r="K11" s="42"/>
      <c r="L11" s="42"/>
      <c r="M11" s="42"/>
      <c r="N11" s="42">
        <f t="shared" ref="N11:N22" si="0">+K11+L11-M11</f>
        <v>0</v>
      </c>
      <c r="O11" s="42">
        <f>'[1]Access-Mai'!N11</f>
        <v>0</v>
      </c>
      <c r="P11" s="42">
        <f>'[1]Access-Mai'!M11</f>
        <v>7530089.5800000001</v>
      </c>
      <c r="Q11" s="42">
        <v>0</v>
      </c>
      <c r="R11" s="44">
        <f t="shared" ref="R11:R22" si="1">N11-O11+P11+Q11</f>
        <v>7530089.5800000001</v>
      </c>
      <c r="S11" s="42">
        <f>'[1]Access-Mai'!O11</f>
        <v>340615.87</v>
      </c>
      <c r="T11" s="45">
        <f t="shared" ref="T11:T23" si="2">IF(R11&gt;0,S11/R11,0)</f>
        <v>4.5233973166093462E-2</v>
      </c>
      <c r="U11" s="42">
        <f>'[1]Access-Mai'!P11</f>
        <v>138377.47</v>
      </c>
      <c r="V11" s="45">
        <f t="shared" ref="V11:V23" si="3">IF(R11&gt;0,U11/R11,0)</f>
        <v>1.8376603429464115E-2</v>
      </c>
      <c r="W11" s="42">
        <f>'[1]Access-Mai'!Q11</f>
        <v>137177.47</v>
      </c>
      <c r="X11" s="45">
        <f t="shared" ref="X11:X23" si="4">IF(R11&gt;0,W11/R11,0)</f>
        <v>1.8217242775483689E-2</v>
      </c>
    </row>
    <row r="12" spans="1:24" ht="28.5" customHeight="1" x14ac:dyDescent="0.25">
      <c r="A12" s="46" t="str">
        <f>+'[1]Access-Mai'!A12</f>
        <v>12104</v>
      </c>
      <c r="B12" s="47" t="str">
        <f>+'[1]Access-Mai'!B12</f>
        <v>TRIBUNAL REGIONAL FEDERAL DA 3A. REGIAO</v>
      </c>
      <c r="C12" s="46" t="str">
        <f>CONCATENATE('[1]Access-Mai'!C12,".",'[1]Access-Mai'!D12)</f>
        <v>02.061</v>
      </c>
      <c r="D12" s="46" t="str">
        <f>CONCATENATE('[1]Access-Mai'!E12,".",'[1]Access-Mai'!G12)</f>
        <v>0033.4257</v>
      </c>
      <c r="E12" s="47" t="str">
        <f>+'[1]Access-Mai'!F12</f>
        <v>PROGRAMA DE GESTAO E MANUTENCAO DO PODER JUDICIARIO</v>
      </c>
      <c r="F12" s="48" t="str">
        <f>+'[1]Access-Mai'!H12</f>
        <v>JULGAMENTO DE CAUSAS NA JUSTICA FEDERAL</v>
      </c>
      <c r="G12" s="46" t="str">
        <f>IF('[1]Access-Mai'!I12="1","F","S")</f>
        <v>F</v>
      </c>
      <c r="H12" s="46" t="str">
        <f>+'[1]Access-Mai'!J12</f>
        <v>1000</v>
      </c>
      <c r="I12" s="49" t="str">
        <f>+'[1]Access-Mai'!K12</f>
        <v>RECURSOS LIVRES DA UNIAO</v>
      </c>
      <c r="J12" s="46" t="str">
        <f>+'[1]Access-Mai'!L12</f>
        <v>3</v>
      </c>
      <c r="K12" s="42"/>
      <c r="L12" s="42"/>
      <c r="M12" s="42"/>
      <c r="N12" s="42">
        <f t="shared" si="0"/>
        <v>0</v>
      </c>
      <c r="O12" s="42">
        <f>'[1]Access-Mai'!N12</f>
        <v>4102117.2</v>
      </c>
      <c r="P12" s="42">
        <f>'[1]Access-Mai'!M12</f>
        <v>76831923.159999996</v>
      </c>
      <c r="Q12" s="42">
        <v>0</v>
      </c>
      <c r="R12" s="44">
        <f t="shared" si="1"/>
        <v>72729805.959999993</v>
      </c>
      <c r="S12" s="42">
        <f>'[1]Access-Mai'!O12</f>
        <v>56696612.289999999</v>
      </c>
      <c r="T12" s="45">
        <f t="shared" si="2"/>
        <v>0.7795512656967909</v>
      </c>
      <c r="U12" s="42">
        <f>'[1]Access-Mai'!P12</f>
        <v>17905778.449999999</v>
      </c>
      <c r="V12" s="45">
        <f t="shared" si="3"/>
        <v>0.24619587820498018</v>
      </c>
      <c r="W12" s="42">
        <f>'[1]Access-Mai'!Q12</f>
        <v>15245310.73</v>
      </c>
      <c r="X12" s="45">
        <f t="shared" si="4"/>
        <v>0.20961572121317951</v>
      </c>
    </row>
    <row r="13" spans="1:24" ht="28.5" customHeight="1" x14ac:dyDescent="0.25">
      <c r="A13" s="50" t="str">
        <f>+'[1]Access-Mai'!A13</f>
        <v>12104</v>
      </c>
      <c r="B13" s="51" t="str">
        <f>+'[1]Access-Mai'!B13</f>
        <v>TRIBUNAL REGIONAL FEDERAL DA 3A. REGIAO</v>
      </c>
      <c r="C13" s="52" t="str">
        <f>CONCATENATE('[1]Access-Mai'!C13,".",'[1]Access-Mai'!D13)</f>
        <v>02.061</v>
      </c>
      <c r="D13" s="52" t="str">
        <f>CONCATENATE('[1]Access-Mai'!E13,".",'[1]Access-Mai'!G13)</f>
        <v>0033.4257</v>
      </c>
      <c r="E13" s="51" t="str">
        <f>+'[1]Access-Mai'!F13</f>
        <v>PROGRAMA DE GESTAO E MANUTENCAO DO PODER JUDICIARIO</v>
      </c>
      <c r="F13" s="53" t="str">
        <f>+'[1]Access-Mai'!H13</f>
        <v>JULGAMENTO DE CAUSAS NA JUSTICA FEDERAL</v>
      </c>
      <c r="G13" s="50" t="str">
        <f>IF('[1]Access-Mai'!I13="1","F","S")</f>
        <v>F</v>
      </c>
      <c r="H13" s="50" t="str">
        <f>+'[1]Access-Mai'!J13</f>
        <v>1138</v>
      </c>
      <c r="I13" s="54" t="str">
        <f>+'[1]Access-Mai'!K13</f>
        <v>MELHORIA DA PRESTACAO JURISDICIONAL</v>
      </c>
      <c r="J13" s="50" t="str">
        <f>+'[1]Access-Mai'!L13</f>
        <v>3</v>
      </c>
      <c r="K13" s="42"/>
      <c r="L13" s="42"/>
      <c r="M13" s="42"/>
      <c r="N13" s="42">
        <f t="shared" si="0"/>
        <v>0</v>
      </c>
      <c r="O13" s="42">
        <f>'[1]Access-Mai'!N13</f>
        <v>0</v>
      </c>
      <c r="P13" s="42">
        <f>'[1]Access-Mai'!M13</f>
        <v>421775</v>
      </c>
      <c r="Q13" s="42">
        <v>0</v>
      </c>
      <c r="R13" s="44">
        <f t="shared" si="1"/>
        <v>421775</v>
      </c>
      <c r="S13" s="42">
        <f>'[1]Access-Mai'!O13</f>
        <v>0</v>
      </c>
      <c r="T13" s="45">
        <f t="shared" si="2"/>
        <v>0</v>
      </c>
      <c r="U13" s="42">
        <f>'[1]Access-Mai'!P13</f>
        <v>0</v>
      </c>
      <c r="V13" s="45">
        <f t="shared" si="3"/>
        <v>0</v>
      </c>
      <c r="W13" s="42">
        <f>'[1]Access-Mai'!Q13</f>
        <v>0</v>
      </c>
      <c r="X13" s="45">
        <f t="shared" si="4"/>
        <v>0</v>
      </c>
    </row>
    <row r="14" spans="1:24" ht="28.5" customHeight="1" x14ac:dyDescent="0.25">
      <c r="A14" s="46" t="str">
        <f>+'[1]Access-Mai'!A14</f>
        <v>12104</v>
      </c>
      <c r="B14" s="47" t="str">
        <f>+'[1]Access-Mai'!B14</f>
        <v>TRIBUNAL REGIONAL FEDERAL DA 3A. REGIAO</v>
      </c>
      <c r="C14" s="46" t="str">
        <f>CONCATENATE('[1]Access-Mai'!C14,".",'[1]Access-Mai'!D14)</f>
        <v>02.122</v>
      </c>
      <c r="D14" s="46" t="str">
        <f>CONCATENATE('[1]Access-Mai'!E14,".",'[1]Access-Mai'!G14)</f>
        <v>0033.20TP</v>
      </c>
      <c r="E14" s="47" t="str">
        <f>+'[1]Access-Mai'!F14</f>
        <v>PROGRAMA DE GESTAO E MANUTENCAO DO PODER JUDICIARIO</v>
      </c>
      <c r="F14" s="55" t="str">
        <f>+'[1]Access-Mai'!H14</f>
        <v>ATIVOS CIVIS DA UNIAO</v>
      </c>
      <c r="G14" s="46" t="str">
        <f>IF('[1]Access-Mai'!I14="1","F","S")</f>
        <v>F</v>
      </c>
      <c r="H14" s="46" t="str">
        <f>+'[1]Access-Mai'!J14</f>
        <v>1000</v>
      </c>
      <c r="I14" s="47" t="str">
        <f>+'[1]Access-Mai'!K14</f>
        <v>RECURSOS LIVRES DA UNIAO</v>
      </c>
      <c r="J14" s="46" t="str">
        <f>+'[1]Access-Mai'!L14</f>
        <v>1</v>
      </c>
      <c r="K14" s="42"/>
      <c r="L14" s="42"/>
      <c r="M14" s="42"/>
      <c r="N14" s="42">
        <f t="shared" si="0"/>
        <v>0</v>
      </c>
      <c r="O14" s="42">
        <f>'[1]Access-Mai'!N14</f>
        <v>0</v>
      </c>
      <c r="P14" s="42">
        <f>'[1]Access-Mai'!M14</f>
        <v>248930964.75</v>
      </c>
      <c r="Q14" s="42">
        <v>0</v>
      </c>
      <c r="R14" s="44">
        <f t="shared" si="1"/>
        <v>248930964.75</v>
      </c>
      <c r="S14" s="42">
        <f>'[1]Access-Mai'!O14</f>
        <v>248041860.59</v>
      </c>
      <c r="T14" s="45">
        <f t="shared" si="2"/>
        <v>0.99642831031128276</v>
      </c>
      <c r="U14" s="42">
        <f>'[1]Access-Mai'!P14</f>
        <v>248041582.13</v>
      </c>
      <c r="V14" s="45">
        <f t="shared" si="3"/>
        <v>0.9964271916878914</v>
      </c>
      <c r="W14" s="42">
        <f>'[1]Access-Mai'!Q14</f>
        <v>243134057.31</v>
      </c>
      <c r="X14" s="45">
        <f t="shared" si="4"/>
        <v>0.97671279085017892</v>
      </c>
    </row>
    <row r="15" spans="1:24" ht="28.5" customHeight="1" x14ac:dyDescent="0.25">
      <c r="A15" s="46" t="str">
        <f>+'[1]Access-Mai'!A15</f>
        <v>12104</v>
      </c>
      <c r="B15" s="47" t="str">
        <f>+'[1]Access-Mai'!B15</f>
        <v>TRIBUNAL REGIONAL FEDERAL DA 3A. REGIAO</v>
      </c>
      <c r="C15" s="46" t="str">
        <f>CONCATENATE('[1]Access-Mai'!C15,".",'[1]Access-Mai'!D15)</f>
        <v>02.122</v>
      </c>
      <c r="D15" s="46" t="str">
        <f>CONCATENATE('[1]Access-Mai'!E15,".",'[1]Access-Mai'!G15)</f>
        <v>0033.216H</v>
      </c>
      <c r="E15" s="47" t="str">
        <f>+'[1]Access-Mai'!F15</f>
        <v>PROGRAMA DE GESTAO E MANUTENCAO DO PODER JUDICIARIO</v>
      </c>
      <c r="F15" s="55" t="str">
        <f>+'[1]Access-Mai'!H15</f>
        <v>AJUDA DE CUSTO PARA MORADIA OU AUXILIO-MORADIA A AGENTES PUB</v>
      </c>
      <c r="G15" s="46" t="str">
        <f>IF('[1]Access-Mai'!I15="1","F","S")</f>
        <v>F</v>
      </c>
      <c r="H15" s="46" t="str">
        <f>+'[1]Access-Mai'!J15</f>
        <v>1000</v>
      </c>
      <c r="I15" s="47" t="str">
        <f>+'[1]Access-Mai'!K15</f>
        <v>RECURSOS LIVRES DA UNIAO</v>
      </c>
      <c r="J15" s="46" t="str">
        <f>+'[1]Access-Mai'!L15</f>
        <v>3</v>
      </c>
      <c r="K15" s="42"/>
      <c r="L15" s="42"/>
      <c r="M15" s="42"/>
      <c r="N15" s="42">
        <f t="shared" si="0"/>
        <v>0</v>
      </c>
      <c r="O15" s="42">
        <f>'[1]Access-Mai'!N15</f>
        <v>0</v>
      </c>
      <c r="P15" s="42">
        <f>'[1]Access-Mai'!M15</f>
        <v>170000</v>
      </c>
      <c r="Q15" s="42">
        <v>0</v>
      </c>
      <c r="R15" s="44">
        <f t="shared" si="1"/>
        <v>170000</v>
      </c>
      <c r="S15" s="42">
        <f>'[1]Access-Mai'!O15</f>
        <v>140000</v>
      </c>
      <c r="T15" s="45">
        <f t="shared" si="2"/>
        <v>0.82352941176470584</v>
      </c>
      <c r="U15" s="42">
        <f>'[1]Access-Mai'!P15</f>
        <v>25368.560000000001</v>
      </c>
      <c r="V15" s="45">
        <f t="shared" si="3"/>
        <v>0.14922682352941177</v>
      </c>
      <c r="W15" s="42">
        <f>'[1]Access-Mai'!Q15</f>
        <v>25368.560000000001</v>
      </c>
      <c r="X15" s="45">
        <f t="shared" si="4"/>
        <v>0.14922682352941177</v>
      </c>
    </row>
    <row r="16" spans="1:24" ht="28.5" customHeight="1" x14ac:dyDescent="0.25">
      <c r="A16" s="46" t="str">
        <f>+'[1]Access-Mai'!A16</f>
        <v>12104</v>
      </c>
      <c r="B16" s="47" t="str">
        <f>+'[1]Access-Mai'!B16</f>
        <v>TRIBUNAL REGIONAL FEDERAL DA 3A. REGIAO</v>
      </c>
      <c r="C16" s="46" t="str">
        <f>CONCATENATE('[1]Access-Mai'!C16,".",'[1]Access-Mai'!D16)</f>
        <v>02.122</v>
      </c>
      <c r="D16" s="46" t="str">
        <f>CONCATENATE('[1]Access-Mai'!E16,".",'[1]Access-Mai'!G16)</f>
        <v>0033.219Z</v>
      </c>
      <c r="E16" s="47" t="str">
        <f>+'[1]Access-Mai'!F16</f>
        <v>PROGRAMA DE GESTAO E MANUTENCAO DO PODER JUDICIARIO</v>
      </c>
      <c r="F16" s="47" t="str">
        <f>+'[1]Access-Mai'!H16</f>
        <v>CONSERVACAO E RECUPERACAO DO PATRIMONIO DA UNIAO</v>
      </c>
      <c r="G16" s="46" t="str">
        <f>IF('[1]Access-Mai'!I16="1","F","S")</f>
        <v>F</v>
      </c>
      <c r="H16" s="46" t="str">
        <f>+'[1]Access-Mai'!J16</f>
        <v>1000</v>
      </c>
      <c r="I16" s="47" t="str">
        <f>+'[1]Access-Mai'!K16</f>
        <v>RECURSOS LIVRES DA UNIAO</v>
      </c>
      <c r="J16" s="46" t="str">
        <f>+'[1]Access-Mai'!L16</f>
        <v>4</v>
      </c>
      <c r="K16" s="42"/>
      <c r="L16" s="42"/>
      <c r="M16" s="42"/>
      <c r="N16" s="42">
        <f t="shared" si="0"/>
        <v>0</v>
      </c>
      <c r="O16" s="42">
        <f>'[1]Access-Mai'!N16</f>
        <v>3008297.77</v>
      </c>
      <c r="P16" s="42">
        <f>'[1]Access-Mai'!M16</f>
        <v>5000000</v>
      </c>
      <c r="Q16" s="42">
        <v>0</v>
      </c>
      <c r="R16" s="44">
        <f t="shared" si="1"/>
        <v>1991702.23</v>
      </c>
      <c r="S16" s="42">
        <f>'[1]Access-Mai'!O16</f>
        <v>1281702.23</v>
      </c>
      <c r="T16" s="45">
        <f t="shared" si="2"/>
        <v>0.64352100966418058</v>
      </c>
      <c r="U16" s="42">
        <f>'[1]Access-Mai'!P16</f>
        <v>0</v>
      </c>
      <c r="V16" s="45">
        <f t="shared" si="3"/>
        <v>0</v>
      </c>
      <c r="W16" s="42">
        <f>'[1]Access-Mai'!Q16</f>
        <v>0</v>
      </c>
      <c r="X16" s="45">
        <f t="shared" si="4"/>
        <v>0</v>
      </c>
    </row>
    <row r="17" spans="1:24" ht="28.5" customHeight="1" x14ac:dyDescent="0.25">
      <c r="A17" s="46" t="str">
        <f>+'[1]Access-Mai'!A17</f>
        <v>12104</v>
      </c>
      <c r="B17" s="47" t="str">
        <f>+'[1]Access-Mai'!B17</f>
        <v>TRIBUNAL REGIONAL FEDERAL DA 3A. REGIAO</v>
      </c>
      <c r="C17" s="46" t="str">
        <f>CONCATENATE('[1]Access-Mai'!C17,".",'[1]Access-Mai'!D17)</f>
        <v>02.331</v>
      </c>
      <c r="D17" s="46" t="str">
        <f>CONCATENATE('[1]Access-Mai'!E17,".",'[1]Access-Mai'!G17)</f>
        <v>0033.2004</v>
      </c>
      <c r="E17" s="47" t="str">
        <f>+'[1]Access-Mai'!F17</f>
        <v>PROGRAMA DE GESTAO E MANUTENCAO DO PODER JUDICIARIO</v>
      </c>
      <c r="F17" s="47" t="str">
        <f>+'[1]Access-Mai'!H17</f>
        <v>ASSISTENCIA MEDICA E ODONTOLOGICA AOS SERVIDORES CIVIS, EMPR</v>
      </c>
      <c r="G17" s="46" t="str">
        <f>IF('[1]Access-Mai'!I17="1","F","S")</f>
        <v>F</v>
      </c>
      <c r="H17" s="46" t="str">
        <f>+'[1]Access-Mai'!J17</f>
        <v>1000</v>
      </c>
      <c r="I17" s="47" t="str">
        <f>+'[1]Access-Mai'!K17</f>
        <v>RECURSOS LIVRES DA UNIAO</v>
      </c>
      <c r="J17" s="46" t="str">
        <f>+'[1]Access-Mai'!L17</f>
        <v>4</v>
      </c>
      <c r="K17" s="42"/>
      <c r="L17" s="42"/>
      <c r="M17" s="42"/>
      <c r="N17" s="42">
        <f t="shared" si="0"/>
        <v>0</v>
      </c>
      <c r="O17" s="42">
        <f>'[1]Access-Mai'!N17</f>
        <v>0</v>
      </c>
      <c r="P17" s="42">
        <f>'[1]Access-Mai'!M17</f>
        <v>14600</v>
      </c>
      <c r="Q17" s="42">
        <v>0</v>
      </c>
      <c r="R17" s="42">
        <f t="shared" si="1"/>
        <v>14600</v>
      </c>
      <c r="S17" s="42">
        <f>'[1]Access-Mai'!O17</f>
        <v>0</v>
      </c>
      <c r="T17" s="45">
        <f t="shared" si="2"/>
        <v>0</v>
      </c>
      <c r="U17" s="42">
        <f>'[1]Access-Mai'!P17</f>
        <v>0</v>
      </c>
      <c r="V17" s="45">
        <f t="shared" si="3"/>
        <v>0</v>
      </c>
      <c r="W17" s="42">
        <f>'[1]Access-Mai'!Q17</f>
        <v>0</v>
      </c>
      <c r="X17" s="45">
        <f t="shared" si="4"/>
        <v>0</v>
      </c>
    </row>
    <row r="18" spans="1:24" ht="28.5" customHeight="1" x14ac:dyDescent="0.25">
      <c r="A18" s="46" t="str">
        <f>+'[1]Access-Mai'!A18</f>
        <v>12104</v>
      </c>
      <c r="B18" s="47" t="str">
        <f>+'[1]Access-Mai'!B18</f>
        <v>TRIBUNAL REGIONAL FEDERAL DA 3A. REGIAO</v>
      </c>
      <c r="C18" s="46" t="str">
        <f>CONCATENATE('[1]Access-Mai'!C18,".",'[1]Access-Mai'!D18)</f>
        <v>02.331</v>
      </c>
      <c r="D18" s="46" t="str">
        <f>CONCATENATE('[1]Access-Mai'!E18,".",'[1]Access-Mai'!G18)</f>
        <v>0033.2004</v>
      </c>
      <c r="E18" s="47" t="str">
        <f>+'[1]Access-Mai'!F18</f>
        <v>PROGRAMA DE GESTAO E MANUTENCAO DO PODER JUDICIARIO</v>
      </c>
      <c r="F18" s="47" t="str">
        <f>+'[1]Access-Mai'!H18</f>
        <v>ASSISTENCIA MEDICA E ODONTOLOGICA AOS SERVIDORES CIVIS, EMPR</v>
      </c>
      <c r="G18" s="46" t="str">
        <f>IF('[1]Access-Mai'!I18="1","F","S")</f>
        <v>F</v>
      </c>
      <c r="H18" s="46" t="str">
        <f>+'[1]Access-Mai'!J18</f>
        <v>1000</v>
      </c>
      <c r="I18" s="47" t="str">
        <f>+'[1]Access-Mai'!K18</f>
        <v>RECURSOS LIVRES DA UNIAO</v>
      </c>
      <c r="J18" s="46" t="str">
        <f>+'[1]Access-Mai'!L18</f>
        <v>3</v>
      </c>
      <c r="K18" s="42"/>
      <c r="L18" s="42"/>
      <c r="M18" s="42"/>
      <c r="N18" s="42">
        <f t="shared" si="0"/>
        <v>0</v>
      </c>
      <c r="O18" s="42">
        <f>'[1]Access-Mai'!N18</f>
        <v>0</v>
      </c>
      <c r="P18" s="42">
        <f>'[1]Access-Mai'!M18</f>
        <v>32185066.449999999</v>
      </c>
      <c r="Q18" s="42">
        <v>0</v>
      </c>
      <c r="R18" s="42">
        <f t="shared" si="1"/>
        <v>32185066.449999999</v>
      </c>
      <c r="S18" s="42">
        <f>'[1]Access-Mai'!O18</f>
        <v>32185066.010000002</v>
      </c>
      <c r="T18" s="45">
        <f t="shared" si="2"/>
        <v>0.99999998632906362</v>
      </c>
      <c r="U18" s="42">
        <f>'[1]Access-Mai'!P18</f>
        <v>15535850.859999999</v>
      </c>
      <c r="V18" s="45">
        <f t="shared" si="3"/>
        <v>0.48270370620906394</v>
      </c>
      <c r="W18" s="42">
        <f>'[1]Access-Mai'!Q18</f>
        <v>10359778.35</v>
      </c>
      <c r="X18" s="45">
        <f t="shared" si="4"/>
        <v>0.32188152744982135</v>
      </c>
    </row>
    <row r="19" spans="1:24" ht="28.5" customHeight="1" x14ac:dyDescent="0.25">
      <c r="A19" s="46" t="str">
        <f>+'[1]Access-Mai'!A19</f>
        <v>12104</v>
      </c>
      <c r="B19" s="47" t="str">
        <f>+'[1]Access-Mai'!B19</f>
        <v>TRIBUNAL REGIONAL FEDERAL DA 3A. REGIAO</v>
      </c>
      <c r="C19" s="46" t="str">
        <f>CONCATENATE('[1]Access-Mai'!C19,".",'[1]Access-Mai'!D19)</f>
        <v>02.331</v>
      </c>
      <c r="D19" s="46" t="str">
        <f>CONCATENATE('[1]Access-Mai'!E19,".",'[1]Access-Mai'!G19)</f>
        <v>0033.212B</v>
      </c>
      <c r="E19" s="47" t="str">
        <f>+'[1]Access-Mai'!F19</f>
        <v>PROGRAMA DE GESTAO E MANUTENCAO DO PODER JUDICIARIO</v>
      </c>
      <c r="F19" s="47" t="str">
        <f>+'[1]Access-Mai'!H19</f>
        <v>BENEFICIOS OBRIGATORIOS AOS SERVIDORES CIVIS, EMPREGADOS, MI</v>
      </c>
      <c r="G19" s="46" t="str">
        <f>IF('[1]Access-Mai'!I19="1","F","S")</f>
        <v>F</v>
      </c>
      <c r="H19" s="46" t="str">
        <f>+'[1]Access-Mai'!J19</f>
        <v>1000</v>
      </c>
      <c r="I19" s="47" t="str">
        <f>+'[1]Access-Mai'!K19</f>
        <v>RECURSOS LIVRES DA UNIAO</v>
      </c>
      <c r="J19" s="46" t="str">
        <f>+'[1]Access-Mai'!L19</f>
        <v>3</v>
      </c>
      <c r="K19" s="42"/>
      <c r="L19" s="42"/>
      <c r="M19" s="42"/>
      <c r="N19" s="42">
        <f t="shared" si="0"/>
        <v>0</v>
      </c>
      <c r="O19" s="42">
        <f>'[1]Access-Mai'!N19</f>
        <v>0</v>
      </c>
      <c r="P19" s="42">
        <f>'[1]Access-Mai'!M19</f>
        <v>19467524.66</v>
      </c>
      <c r="Q19" s="42">
        <v>0</v>
      </c>
      <c r="R19" s="42">
        <f t="shared" si="1"/>
        <v>19467524.66</v>
      </c>
      <c r="S19" s="42">
        <f>'[1]Access-Mai'!O19</f>
        <v>19467524.66</v>
      </c>
      <c r="T19" s="45">
        <f t="shared" si="2"/>
        <v>1</v>
      </c>
      <c r="U19" s="42">
        <f>'[1]Access-Mai'!P19</f>
        <v>19338747.600000001</v>
      </c>
      <c r="V19" s="45">
        <f t="shared" si="3"/>
        <v>0.99338503162322445</v>
      </c>
      <c r="W19" s="42">
        <f>'[1]Access-Mai'!Q19</f>
        <v>19338747.600000001</v>
      </c>
      <c r="X19" s="45">
        <f t="shared" si="4"/>
        <v>0.99338503162322445</v>
      </c>
    </row>
    <row r="20" spans="1:24" ht="28.5" customHeight="1" x14ac:dyDescent="0.25">
      <c r="A20" s="46" t="str">
        <f>+'[1]Access-Mai'!A20</f>
        <v>12104</v>
      </c>
      <c r="B20" s="47" t="str">
        <f>+'[1]Access-Mai'!B20</f>
        <v>TRIBUNAL REGIONAL FEDERAL DA 3A. REGIAO</v>
      </c>
      <c r="C20" s="46" t="str">
        <f>CONCATENATE('[1]Access-Mai'!C20,".",'[1]Access-Mai'!D20)</f>
        <v>02.846</v>
      </c>
      <c r="D20" s="46" t="str">
        <f>CONCATENATE('[1]Access-Mai'!E20,".",'[1]Access-Mai'!G20)</f>
        <v>0033.09HB</v>
      </c>
      <c r="E20" s="47" t="str">
        <f>+'[1]Access-Mai'!F20</f>
        <v>PROGRAMA DE GESTAO E MANUTENCAO DO PODER JUDICIARIO</v>
      </c>
      <c r="F20" s="47" t="str">
        <f>+'[1]Access-Mai'!H20</f>
        <v>CONTRIBUICAO DA UNIAO, DE SUAS AUTARQUIAS E FUNDACOES PARA O</v>
      </c>
      <c r="G20" s="46" t="str">
        <f>IF('[1]Access-Mai'!I20="1","F","S")</f>
        <v>F</v>
      </c>
      <c r="H20" s="46" t="str">
        <f>+'[1]Access-Mai'!J20</f>
        <v>1000</v>
      </c>
      <c r="I20" s="47" t="str">
        <f>+'[1]Access-Mai'!K20</f>
        <v>RECURSOS LIVRES DA UNIAO</v>
      </c>
      <c r="J20" s="46" t="str">
        <f>+'[1]Access-Mai'!L20</f>
        <v>1</v>
      </c>
      <c r="K20" s="42"/>
      <c r="L20" s="42"/>
      <c r="M20" s="42"/>
      <c r="N20" s="42">
        <f t="shared" si="0"/>
        <v>0</v>
      </c>
      <c r="O20" s="42">
        <f>'[1]Access-Mai'!N20</f>
        <v>0</v>
      </c>
      <c r="P20" s="42">
        <f>'[1]Access-Mai'!M20</f>
        <v>37649156.159999996</v>
      </c>
      <c r="Q20" s="42">
        <v>0</v>
      </c>
      <c r="R20" s="42">
        <f t="shared" si="1"/>
        <v>37649156.159999996</v>
      </c>
      <c r="S20" s="42">
        <f>'[1]Access-Mai'!O20</f>
        <v>37649156.159999996</v>
      </c>
      <c r="T20" s="45">
        <f t="shared" si="2"/>
        <v>1</v>
      </c>
      <c r="U20" s="42">
        <f>'[1]Access-Mai'!P20</f>
        <v>37649156.159999996</v>
      </c>
      <c r="V20" s="45">
        <f t="shared" si="3"/>
        <v>1</v>
      </c>
      <c r="W20" s="42">
        <f>'[1]Access-Mai'!Q20</f>
        <v>37649156.159999996</v>
      </c>
      <c r="X20" s="45">
        <f t="shared" si="4"/>
        <v>1</v>
      </c>
    </row>
    <row r="21" spans="1:24" ht="28.5" customHeight="1" x14ac:dyDescent="0.25">
      <c r="A21" s="46" t="str">
        <f>+'[1]Access-Mai'!A21</f>
        <v>12104</v>
      </c>
      <c r="B21" s="47" t="str">
        <f>+'[1]Access-Mai'!B21</f>
        <v>TRIBUNAL REGIONAL FEDERAL DA 3A. REGIAO</v>
      </c>
      <c r="C21" s="46" t="str">
        <f>CONCATENATE('[1]Access-Mai'!C21,".",'[1]Access-Mai'!D21)</f>
        <v>09.272</v>
      </c>
      <c r="D21" s="46" t="str">
        <f>CONCATENATE('[1]Access-Mai'!E21,".",'[1]Access-Mai'!G21)</f>
        <v>0033.0181</v>
      </c>
      <c r="E21" s="47" t="str">
        <f>+'[1]Access-Mai'!F21</f>
        <v>PROGRAMA DE GESTAO E MANUTENCAO DO PODER JUDICIARIO</v>
      </c>
      <c r="F21" s="47" t="str">
        <f>+'[1]Access-Mai'!H21</f>
        <v>APOSENTADORIAS E PENSOES CIVIS DA UNIAO</v>
      </c>
      <c r="G21" s="46" t="str">
        <f>IF('[1]Access-Mai'!I21="1","F","S")</f>
        <v>S</v>
      </c>
      <c r="H21" s="46" t="str">
        <f>+'[1]Access-Mai'!J21</f>
        <v>1056</v>
      </c>
      <c r="I21" s="47" t="str">
        <f>+'[1]Access-Mai'!K21</f>
        <v>BENEFICIOS DO RPPS DA UNIAO</v>
      </c>
      <c r="J21" s="46" t="str">
        <f>+'[1]Access-Mai'!L21</f>
        <v>1</v>
      </c>
      <c r="K21" s="42"/>
      <c r="L21" s="42"/>
      <c r="M21" s="42"/>
      <c r="N21" s="42">
        <f t="shared" si="0"/>
        <v>0</v>
      </c>
      <c r="O21" s="42">
        <f>'[1]Access-Mai'!N21</f>
        <v>0</v>
      </c>
      <c r="P21" s="42">
        <f>'[1]Access-Mai'!M21</f>
        <v>95493819.900000006</v>
      </c>
      <c r="Q21" s="42">
        <v>0</v>
      </c>
      <c r="R21" s="42">
        <f t="shared" si="1"/>
        <v>95493819.900000006</v>
      </c>
      <c r="S21" s="42">
        <f>'[1]Access-Mai'!O21</f>
        <v>95369680.650000006</v>
      </c>
      <c r="T21" s="45">
        <f t="shared" si="2"/>
        <v>0.99870002844026973</v>
      </c>
      <c r="U21" s="42">
        <f>'[1]Access-Mai'!P21</f>
        <v>95349764.819999993</v>
      </c>
      <c r="V21" s="45">
        <f t="shared" si="3"/>
        <v>0.99849147222143941</v>
      </c>
      <c r="W21" s="42">
        <f>'[1]Access-Mai'!Q21</f>
        <v>91950945.200000003</v>
      </c>
      <c r="X21" s="45">
        <f t="shared" si="4"/>
        <v>0.96289943470991046</v>
      </c>
    </row>
    <row r="22" spans="1:24" ht="28.5" customHeight="1" thickBot="1" x14ac:dyDescent="0.3">
      <c r="A22" s="46" t="str">
        <f>+'[1]Access-Mai'!A22</f>
        <v>12104</v>
      </c>
      <c r="B22" s="47" t="str">
        <f>+'[1]Access-Mai'!B22</f>
        <v>TRIBUNAL REGIONAL FEDERAL DA 3A. REGIAO</v>
      </c>
      <c r="C22" s="46" t="str">
        <f>CONCATENATE('[1]Access-Mai'!C22,".",'[1]Access-Mai'!D22)</f>
        <v>28.846</v>
      </c>
      <c r="D22" s="46" t="str">
        <f>CONCATENATE('[1]Access-Mai'!E22,".",'[1]Access-Mai'!G22)</f>
        <v>0909.00S6</v>
      </c>
      <c r="E22" s="47" t="str">
        <f>+'[1]Access-Mai'!F22</f>
        <v>OPERACOES ESPECIAIS: OUTROS ENCARGOS ESPECIAIS</v>
      </c>
      <c r="F22" s="47" t="str">
        <f>+'[1]Access-Mai'!H22</f>
        <v>BENEFICIO ESPECIAL - LEI N. 12.618, DE 2012</v>
      </c>
      <c r="G22" s="46" t="str">
        <f>IF('[1]Access-Mai'!I22="1","F","S")</f>
        <v>F</v>
      </c>
      <c r="H22" s="46" t="str">
        <f>+'[1]Access-Mai'!J22</f>
        <v>1000</v>
      </c>
      <c r="I22" s="47" t="str">
        <f>+'[1]Access-Mai'!K22</f>
        <v>RECURSOS LIVRES DA UNIAO</v>
      </c>
      <c r="J22" s="46" t="str">
        <f>+'[1]Access-Mai'!L22</f>
        <v>1</v>
      </c>
      <c r="K22" s="42"/>
      <c r="L22" s="42"/>
      <c r="M22" s="42"/>
      <c r="N22" s="42">
        <f t="shared" si="0"/>
        <v>0</v>
      </c>
      <c r="O22" s="42">
        <f>'[1]Access-Mai'!N22</f>
        <v>0</v>
      </c>
      <c r="P22" s="42">
        <f>'[1]Access-Mai'!M22</f>
        <v>660687.02</v>
      </c>
      <c r="Q22" s="42">
        <v>0</v>
      </c>
      <c r="R22" s="42">
        <f t="shared" si="1"/>
        <v>660687.02</v>
      </c>
      <c r="S22" s="42">
        <f>'[1]Access-Mai'!O22</f>
        <v>660687.02</v>
      </c>
      <c r="T22" s="45">
        <f t="shared" si="2"/>
        <v>1</v>
      </c>
      <c r="U22" s="42">
        <f>'[1]Access-Mai'!P22</f>
        <v>660687.02</v>
      </c>
      <c r="V22" s="45">
        <f t="shared" si="3"/>
        <v>1</v>
      </c>
      <c r="W22" s="42">
        <f>'[1]Access-Mai'!Q22</f>
        <v>660687.02</v>
      </c>
      <c r="X22" s="45">
        <f t="shared" si="4"/>
        <v>1</v>
      </c>
    </row>
    <row r="23" spans="1:24" ht="28.5" customHeight="1" thickBot="1" x14ac:dyDescent="0.3">
      <c r="A23" s="56" t="s">
        <v>48</v>
      </c>
      <c r="B23" s="57"/>
      <c r="C23" s="57"/>
      <c r="D23" s="57"/>
      <c r="E23" s="57"/>
      <c r="F23" s="57"/>
      <c r="G23" s="57"/>
      <c r="H23" s="57"/>
      <c r="I23" s="57"/>
      <c r="J23" s="58"/>
      <c r="K23" s="59">
        <v>0</v>
      </c>
      <c r="L23" s="59">
        <v>0</v>
      </c>
      <c r="M23" s="59">
        <v>0</v>
      </c>
      <c r="N23" s="59">
        <v>0</v>
      </c>
      <c r="O23" s="59">
        <f>SUM(O10:O22)</f>
        <v>7110414.9700000007</v>
      </c>
      <c r="P23" s="59">
        <f>SUM(P10:P22)</f>
        <v>524365606.67999995</v>
      </c>
      <c r="Q23" s="59">
        <f>SUM(Q10:Q22)</f>
        <v>0</v>
      </c>
      <c r="R23" s="59">
        <f>SUM(R10:R22)</f>
        <v>517255191.70999992</v>
      </c>
      <c r="S23" s="59">
        <f>SUM(S10:S22)</f>
        <v>491842905.48000002</v>
      </c>
      <c r="T23" s="60">
        <f t="shared" si="2"/>
        <v>0.95087089189769347</v>
      </c>
      <c r="U23" s="59">
        <f>SUM(U10:U22)</f>
        <v>434645313.06999999</v>
      </c>
      <c r="V23" s="60">
        <f t="shared" si="3"/>
        <v>0.84029183280519815</v>
      </c>
      <c r="W23" s="59">
        <f>SUM(W10:W22)</f>
        <v>418501228.40000004</v>
      </c>
      <c r="X23" s="60">
        <f t="shared" si="4"/>
        <v>0.80908076923592009</v>
      </c>
    </row>
    <row r="24" spans="1:24" ht="12.5" x14ac:dyDescent="0.25">
      <c r="A24" s="61" t="s">
        <v>49</v>
      </c>
      <c r="B24" s="61"/>
      <c r="C24" s="61"/>
      <c r="D24" s="61"/>
      <c r="E24" s="61"/>
      <c r="F24" s="61"/>
      <c r="G24" s="61"/>
      <c r="H24" s="62"/>
      <c r="I24" s="62"/>
      <c r="J24" s="62"/>
      <c r="K24" s="61"/>
      <c r="L24" s="61"/>
      <c r="M24" s="61"/>
      <c r="N24" s="61"/>
      <c r="O24" s="61"/>
      <c r="P24" s="61"/>
      <c r="Q24" s="61"/>
      <c r="R24" s="63"/>
      <c r="S24" s="61"/>
      <c r="T24" s="61"/>
      <c r="U24" s="64"/>
      <c r="V24" s="61"/>
      <c r="W24" s="64"/>
      <c r="X24" s="61"/>
    </row>
    <row r="25" spans="1:24" ht="12.5" x14ac:dyDescent="0.25">
      <c r="A25" s="61" t="s">
        <v>50</v>
      </c>
      <c r="B25" s="65"/>
      <c r="C25" s="61"/>
      <c r="D25" s="61"/>
      <c r="E25" s="61"/>
      <c r="F25" s="61"/>
      <c r="G25" s="61"/>
      <c r="H25" s="62"/>
      <c r="I25" s="62"/>
      <c r="J25" s="62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4"/>
      <c r="V25" s="61"/>
      <c r="W25" s="64"/>
      <c r="X25" s="61"/>
    </row>
    <row r="26" spans="1:24" ht="15.75" customHeight="1" x14ac:dyDescent="0.25"/>
    <row r="27" spans="1:24" ht="15.75" customHeight="1" x14ac:dyDescent="0.25"/>
    <row r="28" spans="1:24" ht="15.75" customHeight="1" x14ac:dyDescent="0.25"/>
    <row r="29" spans="1:24" ht="15.75" customHeight="1" x14ac:dyDescent="0.25"/>
    <row r="30" spans="1:24" ht="15.75" customHeight="1" x14ac:dyDescent="0.25"/>
    <row r="31" spans="1:24" ht="15.75" customHeight="1" x14ac:dyDescent="0.25"/>
    <row r="32" spans="1:24" ht="15.75" customHeight="1" x14ac:dyDescent="0.25"/>
    <row r="33" spans="7:30" ht="15.75" customHeight="1" x14ac:dyDescent="0.3">
      <c r="X33" s="70"/>
    </row>
    <row r="34" spans="7:30" ht="15.75" customHeight="1" x14ac:dyDescent="0.25">
      <c r="W34" s="66"/>
    </row>
    <row r="35" spans="7:30" ht="15.75" customHeight="1" x14ac:dyDescent="0.3">
      <c r="O35" s="71"/>
      <c r="W35" s="70"/>
    </row>
    <row r="36" spans="7:30" s="67" customFormat="1" ht="15.75" customHeight="1" x14ac:dyDescent="0.25"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9"/>
      <c r="S36" s="68"/>
      <c r="T36" s="69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7:30" s="67" customFormat="1" ht="15.75" customHeight="1" x14ac:dyDescent="0.25"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9"/>
      <c r="S37" s="68"/>
      <c r="T37" s="69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7:30" s="67" customFormat="1" ht="15.75" customHeight="1" x14ac:dyDescent="0.25"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68"/>
      <c r="R38" s="69"/>
      <c r="S38" s="68"/>
      <c r="T38" s="69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7:30" s="67" customFormat="1" ht="15.75" customHeight="1" x14ac:dyDescent="0.25">
      <c r="G39" s="68"/>
      <c r="H39" s="68"/>
      <c r="I39" s="68"/>
      <c r="J39" s="68"/>
      <c r="K39" s="68"/>
      <c r="L39" s="68"/>
      <c r="M39" s="68"/>
      <c r="N39" s="68"/>
      <c r="O39" s="68"/>
      <c r="P39" s="69"/>
      <c r="Q39" s="68"/>
      <c r="R39" s="69"/>
      <c r="S39" s="68"/>
      <c r="T39" s="69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7:30" s="67" customFormat="1" ht="15.75" customHeight="1" x14ac:dyDescent="0.25">
      <c r="G40" s="68"/>
      <c r="H40" s="68"/>
      <c r="I40" s="68"/>
      <c r="J40" s="68"/>
      <c r="K40" s="68"/>
      <c r="L40" s="68"/>
      <c r="M40" s="68"/>
      <c r="N40" s="68"/>
      <c r="O40" s="68"/>
      <c r="P40" s="69"/>
      <c r="Q40" s="68"/>
      <c r="R40" s="69"/>
      <c r="S40" s="68"/>
      <c r="T40" s="69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7:30" s="67" customFormat="1" ht="15.75" customHeight="1" x14ac:dyDescent="0.25"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9"/>
      <c r="S41" s="68"/>
      <c r="T41" s="69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7:30" s="67" customFormat="1" ht="15.75" customHeight="1" x14ac:dyDescent="0.25">
      <c r="G42" s="68"/>
      <c r="H42" s="68"/>
      <c r="I42" s="68"/>
      <c r="J42" s="68"/>
      <c r="K42" s="68"/>
      <c r="L42" s="68"/>
      <c r="M42" s="68"/>
      <c r="N42" s="68"/>
      <c r="O42" s="68"/>
      <c r="P42" s="69"/>
      <c r="Q42" s="68"/>
      <c r="R42" s="69"/>
      <c r="S42" s="68"/>
      <c r="T42" s="69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7:30" s="67" customFormat="1" ht="15.75" customHeight="1" x14ac:dyDescent="0.25"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9"/>
      <c r="S43" s="68"/>
      <c r="T43" s="69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7:30" s="67" customFormat="1" ht="15.75" customHeight="1" x14ac:dyDescent="0.25"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68"/>
      <c r="R44" s="69"/>
      <c r="S44" s="68"/>
      <c r="T44" s="69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7:30" s="67" customFormat="1" ht="15.75" customHeight="1" x14ac:dyDescent="0.25"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8"/>
      <c r="R45" s="69"/>
      <c r="S45" s="68"/>
      <c r="T45" s="69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7:30" s="67" customFormat="1" ht="15.75" customHeight="1" x14ac:dyDescent="0.25">
      <c r="G46" s="68"/>
      <c r="H46" s="68"/>
      <c r="I46" s="68"/>
      <c r="J46" s="68"/>
      <c r="K46" s="68"/>
      <c r="L46" s="68"/>
      <c r="M46" s="68"/>
      <c r="N46" s="68"/>
      <c r="O46" s="68"/>
      <c r="P46" s="69"/>
      <c r="Q46" s="68"/>
      <c r="R46" s="69"/>
      <c r="S46" s="68"/>
      <c r="T46" s="69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7:30" s="67" customFormat="1" ht="15.75" customHeight="1" x14ac:dyDescent="0.25">
      <c r="G47" s="68"/>
      <c r="H47" s="68"/>
      <c r="I47" s="68"/>
      <c r="J47" s="68"/>
      <c r="K47" s="68"/>
      <c r="L47" s="68"/>
      <c r="M47" s="68"/>
      <c r="N47" s="68"/>
      <c r="O47" s="68"/>
      <c r="P47" s="69"/>
      <c r="Q47" s="68"/>
      <c r="R47" s="69"/>
      <c r="S47" s="68"/>
      <c r="T47" s="69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7:30" s="67" customFormat="1" ht="15.75" customHeight="1" x14ac:dyDescent="0.25">
      <c r="G48" s="68"/>
      <c r="H48" s="68"/>
      <c r="I48" s="68"/>
      <c r="J48" s="68"/>
      <c r="K48" s="68"/>
      <c r="L48" s="68"/>
      <c r="M48" s="68"/>
      <c r="N48" s="68"/>
      <c r="O48" s="68"/>
      <c r="P48" s="69"/>
      <c r="Q48" s="68"/>
      <c r="R48" s="69"/>
      <c r="S48" s="68"/>
      <c r="T48" s="69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7:30" s="67" customFormat="1" ht="15.75" customHeight="1" x14ac:dyDescent="0.25"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9"/>
      <c r="S49" s="68"/>
      <c r="T49" s="69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7:30" s="67" customFormat="1" ht="15.75" customHeight="1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68"/>
      <c r="R50" s="69"/>
      <c r="S50" s="68"/>
      <c r="T50" s="69"/>
      <c r="U50" s="5"/>
      <c r="V50" s="5"/>
      <c r="W50" s="5"/>
      <c r="X50" s="5"/>
      <c r="Y50" s="5"/>
      <c r="Z50" s="5"/>
      <c r="AA50" s="5"/>
      <c r="AB50" s="5"/>
      <c r="AC50" s="5"/>
      <c r="AD50" s="5"/>
    </row>
  </sheetData>
  <mergeCells count="17">
    <mergeCell ref="A23:J23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</vt:lpstr>
      <vt:lpstr>Mai!Area_de_impressao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2026-06-17T19:40:42Z</dcterms:created>
  <dcterms:modified xsi:type="dcterms:W3CDTF">2026-06-17T19:41:37Z</dcterms:modified>
</cp:coreProperties>
</file>